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DieseArbeitsmappe"/>
  <mc:AlternateContent xmlns:mc="http://schemas.openxmlformats.org/markup-compatibility/2006">
    <mc:Choice Requires="x15">
      <x15ac:absPath xmlns:x15ac="http://schemas.microsoft.com/office/spreadsheetml/2010/11/ac" url="X:\IfÖL-Kassel\Projekte\EIP-Agri_Tierwohl-Hessen\Umsetzung\Arbeitsdaten\AP-3_Datenerfassung\AS-3.2_Tool-Vorbereitung\"/>
    </mc:Choice>
  </mc:AlternateContent>
  <xr:revisionPtr revIDLastSave="0" documentId="13_ncr:1_{0CD7BBA6-6EE5-4F33-BD85-9E8E161FA137}" xr6:coauthVersionLast="45" xr6:coauthVersionMax="45" xr10:uidLastSave="{00000000-0000-0000-0000-000000000000}"/>
  <bookViews>
    <workbookView xWindow="-120" yWindow="-120" windowWidth="25440" windowHeight="15390" tabRatio="948" xr2:uid="{00000000-000D-0000-FFFF-FFFF00000000}"/>
  </bookViews>
  <sheets>
    <sheet name="Hinweise" sheetId="4" r:id="rId1"/>
    <sheet name="Betriebsübersicht" sheetId="30" r:id="rId2"/>
    <sheet name="1. Eingabe TIERBEURTEILUNG" sheetId="15" r:id="rId3"/>
    <sheet name="1.a Erfassung BCS" sheetId="32" r:id="rId4"/>
    <sheet name="1.b Erfassung TIERBEURTEILUNG" sheetId="16" r:id="rId5"/>
    <sheet name="2. Eingabe HALTUNG" sheetId="5" r:id="rId6"/>
    <sheet name="3. Eingabe MLP" sheetId="18" r:id="rId7"/>
    <sheet name="4.1 Ergebnis-Diagramm" sheetId="28" r:id="rId8"/>
    <sheet name="4.2 Ergebnis-Tabelle" sheetId="24" r:id="rId9"/>
    <sheet name="hintergrunddaten" sheetId="19" state="hidden" r:id="rId10"/>
    <sheet name="BCS" sheetId="31" state="hidden" r:id="rId11"/>
  </sheets>
  <definedNames>
    <definedName name="Anabuverband" localSheetId="8">#REF!</definedName>
    <definedName name="Anabuverband">#REF!</definedName>
    <definedName name="_xlnm.Print_Area" localSheetId="2">'1. Eingabe TIERBEURTEILUNG'!$A$1:$H$34</definedName>
    <definedName name="_xlnm.Print_Area" localSheetId="3">'1.a Erfassung BCS'!$A$1:$G$99</definedName>
    <definedName name="_xlnm.Print_Area" localSheetId="4">'1.b Erfassung TIERBEURTEILUNG'!$A$1:$M$98</definedName>
    <definedName name="_xlnm.Print_Area" localSheetId="5">'2. Eingabe HALTUNG'!$A$1:$G$26</definedName>
    <definedName name="_xlnm.Print_Area" localSheetId="6">'3. Eingabe MLP'!$A$1:$I$49</definedName>
    <definedName name="_xlnm.Print_Area" localSheetId="7">'4.1 Ergebnis-Diagramm'!$A$1:$P$46</definedName>
    <definedName name="_xlnm.Print_Area" localSheetId="8">'4.2 Ergebnis-Tabelle'!$A$1:$I$56</definedName>
    <definedName name="_xlnm.Print_Area" localSheetId="1">Betriebsübersicht!$A$1:$F$68</definedName>
    <definedName name="_xlnm.Print_Area" localSheetId="0">Hinweise!$A$1:$O$82</definedName>
    <definedName name="KTBL1" localSheetId="1">Betriebsübersicht!$A$83</definedName>
    <definedName name="KTBL1">Hinweise!$A$68</definedName>
    <definedName name="NULL" localSheetId="8">#REF!</definedName>
    <definedName name="NULL">#REF!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32" l="1"/>
  <c r="F20" i="15"/>
  <c r="B12" i="15" l="1"/>
  <c r="H492" i="31" l="1"/>
  <c r="I492" i="31"/>
  <c r="J492" i="31"/>
  <c r="M492" i="31"/>
  <c r="N492" i="31"/>
  <c r="O492" i="31"/>
  <c r="H493" i="31"/>
  <c r="I493" i="31"/>
  <c r="J493" i="31"/>
  <c r="M493" i="31"/>
  <c r="N493" i="31"/>
  <c r="O493" i="31"/>
  <c r="H494" i="31"/>
  <c r="I494" i="31"/>
  <c r="J494" i="31"/>
  <c r="M494" i="31"/>
  <c r="N494" i="31"/>
  <c r="O494" i="31"/>
  <c r="H495" i="31"/>
  <c r="I495" i="31"/>
  <c r="J495" i="31"/>
  <c r="M495" i="31"/>
  <c r="N495" i="31"/>
  <c r="O495" i="31"/>
  <c r="H496" i="31"/>
  <c r="I496" i="31"/>
  <c r="J496" i="31"/>
  <c r="M496" i="31"/>
  <c r="N496" i="31"/>
  <c r="O496" i="31"/>
  <c r="H497" i="31"/>
  <c r="I497" i="31"/>
  <c r="J497" i="31"/>
  <c r="M497" i="31"/>
  <c r="N497" i="31"/>
  <c r="O497" i="31"/>
  <c r="H498" i="31"/>
  <c r="I498" i="31"/>
  <c r="J498" i="31"/>
  <c r="M498" i="31"/>
  <c r="N498" i="31"/>
  <c r="O498" i="31"/>
  <c r="H499" i="31"/>
  <c r="I499" i="31"/>
  <c r="J499" i="31"/>
  <c r="M499" i="31"/>
  <c r="N499" i="31"/>
  <c r="O499" i="31"/>
  <c r="H500" i="31"/>
  <c r="I500" i="31"/>
  <c r="J500" i="31"/>
  <c r="M500" i="31"/>
  <c r="N500" i="31"/>
  <c r="O500" i="31"/>
  <c r="H501" i="31"/>
  <c r="I501" i="31"/>
  <c r="J501" i="31"/>
  <c r="M501" i="31"/>
  <c r="N501" i="31"/>
  <c r="O501" i="31"/>
  <c r="H502" i="31"/>
  <c r="I502" i="31"/>
  <c r="J502" i="31"/>
  <c r="M502" i="31"/>
  <c r="N502" i="31"/>
  <c r="O502" i="31"/>
  <c r="H479" i="31"/>
  <c r="I479" i="31"/>
  <c r="J479" i="31"/>
  <c r="M479" i="31"/>
  <c r="N479" i="31"/>
  <c r="O479" i="31"/>
  <c r="H480" i="31"/>
  <c r="I480" i="31"/>
  <c r="J480" i="31"/>
  <c r="M480" i="31"/>
  <c r="N480" i="31"/>
  <c r="O480" i="31"/>
  <c r="H481" i="31"/>
  <c r="I481" i="31"/>
  <c r="J481" i="31"/>
  <c r="M481" i="31"/>
  <c r="N481" i="31"/>
  <c r="O481" i="31"/>
  <c r="H482" i="31"/>
  <c r="I482" i="31"/>
  <c r="J482" i="31"/>
  <c r="M482" i="31"/>
  <c r="N482" i="31"/>
  <c r="O482" i="31"/>
  <c r="H483" i="31"/>
  <c r="I483" i="31"/>
  <c r="J483" i="31"/>
  <c r="M483" i="31"/>
  <c r="N483" i="31"/>
  <c r="O483" i="31"/>
  <c r="H484" i="31"/>
  <c r="I484" i="31"/>
  <c r="J484" i="31"/>
  <c r="M484" i="31"/>
  <c r="N484" i="31"/>
  <c r="O484" i="31"/>
  <c r="H485" i="31"/>
  <c r="I485" i="31"/>
  <c r="J485" i="31"/>
  <c r="M485" i="31"/>
  <c r="N485" i="31"/>
  <c r="O485" i="31"/>
  <c r="H486" i="31"/>
  <c r="I486" i="31"/>
  <c r="J486" i="31"/>
  <c r="M486" i="31"/>
  <c r="N486" i="31"/>
  <c r="O486" i="31"/>
  <c r="H487" i="31"/>
  <c r="I487" i="31"/>
  <c r="J487" i="31"/>
  <c r="M487" i="31"/>
  <c r="N487" i="31"/>
  <c r="O487" i="31"/>
  <c r="H488" i="31"/>
  <c r="I488" i="31"/>
  <c r="J488" i="31"/>
  <c r="M488" i="31"/>
  <c r="N488" i="31"/>
  <c r="O488" i="31"/>
  <c r="H489" i="31"/>
  <c r="I489" i="31"/>
  <c r="J489" i="31"/>
  <c r="M489" i="31"/>
  <c r="N489" i="31"/>
  <c r="O489" i="31"/>
  <c r="H490" i="31"/>
  <c r="I490" i="31"/>
  <c r="J490" i="31"/>
  <c r="M490" i="31"/>
  <c r="N490" i="31"/>
  <c r="O490" i="31"/>
  <c r="H491" i="31"/>
  <c r="I491" i="31"/>
  <c r="J491" i="31"/>
  <c r="M491" i="31"/>
  <c r="N491" i="31"/>
  <c r="O491" i="31"/>
  <c r="H403" i="31"/>
  <c r="I403" i="31"/>
  <c r="J403" i="31"/>
  <c r="M403" i="31"/>
  <c r="N403" i="31"/>
  <c r="O403" i="31"/>
  <c r="H404" i="31"/>
  <c r="I404" i="31"/>
  <c r="J404" i="31"/>
  <c r="M404" i="31"/>
  <c r="N404" i="31"/>
  <c r="O404" i="31"/>
  <c r="H405" i="31"/>
  <c r="I405" i="31"/>
  <c r="J405" i="31"/>
  <c r="M405" i="31"/>
  <c r="N405" i="31"/>
  <c r="O405" i="31"/>
  <c r="H406" i="31"/>
  <c r="I406" i="31"/>
  <c r="J406" i="31"/>
  <c r="M406" i="31"/>
  <c r="N406" i="31"/>
  <c r="O406" i="31"/>
  <c r="H407" i="31"/>
  <c r="I407" i="31"/>
  <c r="J407" i="31"/>
  <c r="M407" i="31"/>
  <c r="N407" i="31"/>
  <c r="O407" i="31"/>
  <c r="H408" i="31"/>
  <c r="I408" i="31"/>
  <c r="J408" i="31"/>
  <c r="M408" i="31"/>
  <c r="N408" i="31"/>
  <c r="O408" i="31"/>
  <c r="H409" i="31"/>
  <c r="I409" i="31"/>
  <c r="J409" i="31"/>
  <c r="M409" i="31"/>
  <c r="N409" i="31"/>
  <c r="O409" i="31"/>
  <c r="H410" i="31"/>
  <c r="I410" i="31"/>
  <c r="J410" i="31"/>
  <c r="M410" i="31"/>
  <c r="N410" i="31"/>
  <c r="O410" i="31"/>
  <c r="H411" i="31"/>
  <c r="I411" i="31"/>
  <c r="J411" i="31"/>
  <c r="M411" i="31"/>
  <c r="N411" i="31"/>
  <c r="O411" i="31"/>
  <c r="H412" i="31"/>
  <c r="I412" i="31"/>
  <c r="J412" i="31"/>
  <c r="M412" i="31"/>
  <c r="N412" i="31"/>
  <c r="O412" i="31"/>
  <c r="H413" i="31"/>
  <c r="I413" i="31"/>
  <c r="J413" i="31"/>
  <c r="M413" i="31"/>
  <c r="N413" i="31"/>
  <c r="O413" i="31"/>
  <c r="H414" i="31"/>
  <c r="I414" i="31"/>
  <c r="J414" i="31"/>
  <c r="M414" i="31"/>
  <c r="N414" i="31"/>
  <c r="O414" i="31"/>
  <c r="H415" i="31"/>
  <c r="I415" i="31"/>
  <c r="J415" i="31"/>
  <c r="M415" i="31"/>
  <c r="N415" i="31"/>
  <c r="O415" i="31"/>
  <c r="H416" i="31"/>
  <c r="I416" i="31"/>
  <c r="J416" i="31"/>
  <c r="M416" i="31"/>
  <c r="N416" i="31"/>
  <c r="O416" i="31"/>
  <c r="H417" i="31"/>
  <c r="I417" i="31"/>
  <c r="J417" i="31"/>
  <c r="M417" i="31"/>
  <c r="N417" i="31"/>
  <c r="O417" i="31"/>
  <c r="H418" i="31"/>
  <c r="I418" i="31"/>
  <c r="J418" i="31"/>
  <c r="M418" i="31"/>
  <c r="N418" i="31"/>
  <c r="O418" i="31"/>
  <c r="H419" i="31"/>
  <c r="I419" i="31"/>
  <c r="J419" i="31"/>
  <c r="M419" i="31"/>
  <c r="N419" i="31"/>
  <c r="O419" i="31"/>
  <c r="H420" i="31"/>
  <c r="I420" i="31"/>
  <c r="J420" i="31"/>
  <c r="M420" i="31"/>
  <c r="N420" i="31"/>
  <c r="O420" i="31"/>
  <c r="H421" i="31"/>
  <c r="I421" i="31"/>
  <c r="J421" i="31"/>
  <c r="M421" i="31"/>
  <c r="N421" i="31"/>
  <c r="O421" i="31"/>
  <c r="H422" i="31"/>
  <c r="I422" i="31"/>
  <c r="J422" i="31"/>
  <c r="M422" i="31"/>
  <c r="N422" i="31"/>
  <c r="O422" i="31"/>
  <c r="H423" i="31"/>
  <c r="I423" i="31"/>
  <c r="J423" i="31"/>
  <c r="M423" i="31"/>
  <c r="N423" i="31"/>
  <c r="O423" i="31"/>
  <c r="H424" i="31"/>
  <c r="I424" i="31"/>
  <c r="J424" i="31"/>
  <c r="M424" i="31"/>
  <c r="N424" i="31"/>
  <c r="O424" i="31"/>
  <c r="H425" i="31"/>
  <c r="I425" i="31"/>
  <c r="J425" i="31"/>
  <c r="M425" i="31"/>
  <c r="N425" i="31"/>
  <c r="O425" i="31"/>
  <c r="H426" i="31"/>
  <c r="I426" i="31"/>
  <c r="J426" i="31"/>
  <c r="M426" i="31"/>
  <c r="N426" i="31"/>
  <c r="O426" i="31"/>
  <c r="H427" i="31"/>
  <c r="I427" i="31"/>
  <c r="J427" i="31"/>
  <c r="M427" i="31"/>
  <c r="N427" i="31"/>
  <c r="O427" i="31"/>
  <c r="H428" i="31"/>
  <c r="I428" i="31"/>
  <c r="J428" i="31"/>
  <c r="M428" i="31"/>
  <c r="N428" i="31"/>
  <c r="O428" i="31"/>
  <c r="H429" i="31"/>
  <c r="I429" i="31"/>
  <c r="J429" i="31"/>
  <c r="M429" i="31"/>
  <c r="N429" i="31"/>
  <c r="O429" i="31"/>
  <c r="H430" i="31"/>
  <c r="I430" i="31"/>
  <c r="J430" i="31"/>
  <c r="M430" i="31"/>
  <c r="N430" i="31"/>
  <c r="O430" i="31"/>
  <c r="H431" i="31"/>
  <c r="I431" i="31"/>
  <c r="J431" i="31"/>
  <c r="M431" i="31"/>
  <c r="N431" i="31"/>
  <c r="O431" i="31"/>
  <c r="H432" i="31"/>
  <c r="I432" i="31"/>
  <c r="J432" i="31"/>
  <c r="M432" i="31"/>
  <c r="N432" i="31"/>
  <c r="O432" i="31"/>
  <c r="H433" i="31"/>
  <c r="I433" i="31"/>
  <c r="J433" i="31"/>
  <c r="M433" i="31"/>
  <c r="N433" i="31"/>
  <c r="O433" i="31"/>
  <c r="H434" i="31"/>
  <c r="I434" i="31"/>
  <c r="J434" i="31"/>
  <c r="M434" i="31"/>
  <c r="N434" i="31"/>
  <c r="O434" i="31"/>
  <c r="H435" i="31"/>
  <c r="I435" i="31"/>
  <c r="J435" i="31"/>
  <c r="M435" i="31"/>
  <c r="N435" i="31"/>
  <c r="O435" i="31"/>
  <c r="H436" i="31"/>
  <c r="I436" i="31"/>
  <c r="J436" i="31"/>
  <c r="M436" i="31"/>
  <c r="N436" i="31"/>
  <c r="O436" i="31"/>
  <c r="H437" i="31"/>
  <c r="I437" i="31"/>
  <c r="J437" i="31"/>
  <c r="M437" i="31"/>
  <c r="N437" i="31"/>
  <c r="O437" i="31"/>
  <c r="H438" i="31"/>
  <c r="I438" i="31"/>
  <c r="J438" i="31"/>
  <c r="M438" i="31"/>
  <c r="N438" i="31"/>
  <c r="O438" i="31"/>
  <c r="H439" i="31"/>
  <c r="I439" i="31"/>
  <c r="J439" i="31"/>
  <c r="M439" i="31"/>
  <c r="N439" i="31"/>
  <c r="O439" i="31"/>
  <c r="H440" i="31"/>
  <c r="I440" i="31"/>
  <c r="J440" i="31"/>
  <c r="M440" i="31"/>
  <c r="N440" i="31"/>
  <c r="O440" i="31"/>
  <c r="H441" i="31"/>
  <c r="I441" i="31"/>
  <c r="J441" i="31"/>
  <c r="M441" i="31"/>
  <c r="N441" i="31"/>
  <c r="O441" i="31"/>
  <c r="H442" i="31"/>
  <c r="I442" i="31"/>
  <c r="J442" i="31"/>
  <c r="M442" i="31"/>
  <c r="N442" i="31"/>
  <c r="O442" i="31"/>
  <c r="H443" i="31"/>
  <c r="I443" i="31"/>
  <c r="J443" i="31"/>
  <c r="M443" i="31"/>
  <c r="N443" i="31"/>
  <c r="O443" i="31"/>
  <c r="H444" i="31"/>
  <c r="I444" i="31"/>
  <c r="J444" i="31"/>
  <c r="M444" i="31"/>
  <c r="N444" i="31"/>
  <c r="O444" i="31"/>
  <c r="H445" i="31"/>
  <c r="I445" i="31"/>
  <c r="J445" i="31"/>
  <c r="M445" i="31"/>
  <c r="N445" i="31"/>
  <c r="O445" i="31"/>
  <c r="H446" i="31"/>
  <c r="I446" i="31"/>
  <c r="J446" i="31"/>
  <c r="M446" i="31"/>
  <c r="N446" i="31"/>
  <c r="O446" i="31"/>
  <c r="H447" i="31"/>
  <c r="I447" i="31"/>
  <c r="J447" i="31"/>
  <c r="M447" i="31"/>
  <c r="N447" i="31"/>
  <c r="O447" i="31"/>
  <c r="H448" i="31"/>
  <c r="I448" i="31"/>
  <c r="J448" i="31"/>
  <c r="M448" i="31"/>
  <c r="N448" i="31"/>
  <c r="O448" i="31"/>
  <c r="H449" i="31"/>
  <c r="I449" i="31"/>
  <c r="J449" i="31"/>
  <c r="M449" i="31"/>
  <c r="N449" i="31"/>
  <c r="O449" i="31"/>
  <c r="H450" i="31"/>
  <c r="I450" i="31"/>
  <c r="J450" i="31"/>
  <c r="M450" i="31"/>
  <c r="N450" i="31"/>
  <c r="O450" i="31"/>
  <c r="H451" i="31"/>
  <c r="I451" i="31"/>
  <c r="J451" i="31"/>
  <c r="M451" i="31"/>
  <c r="N451" i="31"/>
  <c r="O451" i="31"/>
  <c r="H452" i="31"/>
  <c r="I452" i="31"/>
  <c r="J452" i="31"/>
  <c r="M452" i="31"/>
  <c r="N452" i="31"/>
  <c r="O452" i="31"/>
  <c r="H453" i="31"/>
  <c r="I453" i="31"/>
  <c r="J453" i="31"/>
  <c r="M453" i="31"/>
  <c r="N453" i="31"/>
  <c r="O453" i="31"/>
  <c r="H454" i="31"/>
  <c r="I454" i="31"/>
  <c r="J454" i="31"/>
  <c r="M454" i="31"/>
  <c r="N454" i="31"/>
  <c r="O454" i="31"/>
  <c r="H455" i="31"/>
  <c r="I455" i="31"/>
  <c r="J455" i="31"/>
  <c r="M455" i="31"/>
  <c r="N455" i="31"/>
  <c r="O455" i="31"/>
  <c r="H456" i="31"/>
  <c r="I456" i="31"/>
  <c r="J456" i="31"/>
  <c r="M456" i="31"/>
  <c r="N456" i="31"/>
  <c r="O456" i="31"/>
  <c r="H457" i="31"/>
  <c r="I457" i="31"/>
  <c r="J457" i="31"/>
  <c r="M457" i="31"/>
  <c r="N457" i="31"/>
  <c r="O457" i="31"/>
  <c r="H458" i="31"/>
  <c r="I458" i="31"/>
  <c r="J458" i="31"/>
  <c r="M458" i="31"/>
  <c r="N458" i="31"/>
  <c r="O458" i="31"/>
  <c r="H459" i="31"/>
  <c r="I459" i="31"/>
  <c r="J459" i="31"/>
  <c r="M459" i="31"/>
  <c r="N459" i="31"/>
  <c r="O459" i="31"/>
  <c r="H460" i="31"/>
  <c r="I460" i="31"/>
  <c r="J460" i="31"/>
  <c r="M460" i="31"/>
  <c r="N460" i="31"/>
  <c r="O460" i="31"/>
  <c r="H461" i="31"/>
  <c r="I461" i="31"/>
  <c r="J461" i="31"/>
  <c r="M461" i="31"/>
  <c r="N461" i="31"/>
  <c r="O461" i="31"/>
  <c r="H462" i="31"/>
  <c r="I462" i="31"/>
  <c r="J462" i="31"/>
  <c r="M462" i="31"/>
  <c r="N462" i="31"/>
  <c r="O462" i="31"/>
  <c r="H463" i="31"/>
  <c r="I463" i="31"/>
  <c r="J463" i="31"/>
  <c r="M463" i="31"/>
  <c r="N463" i="31"/>
  <c r="O463" i="31"/>
  <c r="H464" i="31"/>
  <c r="I464" i="31"/>
  <c r="J464" i="31"/>
  <c r="M464" i="31"/>
  <c r="N464" i="31"/>
  <c r="O464" i="31"/>
  <c r="H465" i="31"/>
  <c r="I465" i="31"/>
  <c r="J465" i="31"/>
  <c r="M465" i="31"/>
  <c r="N465" i="31"/>
  <c r="O465" i="31"/>
  <c r="H466" i="31"/>
  <c r="I466" i="31"/>
  <c r="J466" i="31"/>
  <c r="M466" i="31"/>
  <c r="N466" i="31"/>
  <c r="O466" i="31"/>
  <c r="H467" i="31"/>
  <c r="I467" i="31"/>
  <c r="J467" i="31"/>
  <c r="M467" i="31"/>
  <c r="N467" i="31"/>
  <c r="O467" i="31"/>
  <c r="H468" i="31"/>
  <c r="I468" i="31"/>
  <c r="J468" i="31"/>
  <c r="M468" i="31"/>
  <c r="N468" i="31"/>
  <c r="O468" i="31"/>
  <c r="H469" i="31"/>
  <c r="I469" i="31"/>
  <c r="J469" i="31"/>
  <c r="M469" i="31"/>
  <c r="N469" i="31"/>
  <c r="O469" i="31"/>
  <c r="H470" i="31"/>
  <c r="I470" i="31"/>
  <c r="J470" i="31"/>
  <c r="M470" i="31"/>
  <c r="N470" i="31"/>
  <c r="O470" i="31"/>
  <c r="H471" i="31"/>
  <c r="I471" i="31"/>
  <c r="J471" i="31"/>
  <c r="M471" i="31"/>
  <c r="N471" i="31"/>
  <c r="O471" i="31"/>
  <c r="H472" i="31"/>
  <c r="I472" i="31"/>
  <c r="J472" i="31"/>
  <c r="M472" i="31"/>
  <c r="N472" i="31"/>
  <c r="O472" i="31"/>
  <c r="H473" i="31"/>
  <c r="I473" i="31"/>
  <c r="J473" i="31"/>
  <c r="M473" i="31"/>
  <c r="N473" i="31"/>
  <c r="O473" i="31"/>
  <c r="H474" i="31"/>
  <c r="I474" i="31"/>
  <c r="J474" i="31"/>
  <c r="M474" i="31"/>
  <c r="N474" i="31"/>
  <c r="O474" i="31"/>
  <c r="H475" i="31"/>
  <c r="I475" i="31"/>
  <c r="J475" i="31"/>
  <c r="M475" i="31"/>
  <c r="N475" i="31"/>
  <c r="O475" i="31"/>
  <c r="H476" i="31"/>
  <c r="I476" i="31"/>
  <c r="J476" i="31"/>
  <c r="M476" i="31"/>
  <c r="N476" i="31"/>
  <c r="O476" i="31"/>
  <c r="H477" i="31"/>
  <c r="I477" i="31"/>
  <c r="J477" i="31"/>
  <c r="M477" i="31"/>
  <c r="N477" i="31"/>
  <c r="O477" i="31"/>
  <c r="H478" i="31"/>
  <c r="I478" i="31"/>
  <c r="J478" i="31"/>
  <c r="M478" i="31"/>
  <c r="N478" i="31"/>
  <c r="O478" i="31"/>
  <c r="M1" i="31" l="1"/>
  <c r="Z1" i="31"/>
  <c r="M6" i="31"/>
  <c r="M7" i="31"/>
  <c r="M8" i="31"/>
  <c r="M9" i="31"/>
  <c r="M10" i="31"/>
  <c r="M11" i="31"/>
  <c r="M12" i="31"/>
  <c r="M13" i="31"/>
  <c r="M14" i="31"/>
  <c r="N14" i="31"/>
  <c r="O14" i="31"/>
  <c r="M15" i="31"/>
  <c r="N15" i="31"/>
  <c r="O15" i="31"/>
  <c r="M16" i="31"/>
  <c r="N16" i="31"/>
  <c r="O16" i="31"/>
  <c r="M17" i="31"/>
  <c r="N17" i="31"/>
  <c r="O17" i="31"/>
  <c r="M18" i="31"/>
  <c r="N18" i="31"/>
  <c r="O18" i="31"/>
  <c r="M19" i="31"/>
  <c r="N19" i="31"/>
  <c r="O19" i="31"/>
  <c r="M20" i="31"/>
  <c r="N20" i="31"/>
  <c r="O20" i="31"/>
  <c r="M21" i="31"/>
  <c r="N21" i="31"/>
  <c r="O21" i="31"/>
  <c r="M22" i="31"/>
  <c r="N22" i="31"/>
  <c r="O22" i="31"/>
  <c r="M23" i="31"/>
  <c r="N23" i="31"/>
  <c r="O23" i="31"/>
  <c r="M24" i="31"/>
  <c r="N24" i="31"/>
  <c r="O24" i="31"/>
  <c r="M25" i="31"/>
  <c r="N25" i="31"/>
  <c r="O25" i="31"/>
  <c r="M26" i="31"/>
  <c r="N26" i="31"/>
  <c r="O26" i="31"/>
  <c r="M27" i="31"/>
  <c r="N27" i="31"/>
  <c r="O27" i="31"/>
  <c r="M28" i="31"/>
  <c r="N28" i="31"/>
  <c r="O28" i="31"/>
  <c r="M29" i="31"/>
  <c r="N29" i="31"/>
  <c r="O29" i="31"/>
  <c r="M30" i="31"/>
  <c r="N30" i="31"/>
  <c r="O30" i="31"/>
  <c r="M31" i="31"/>
  <c r="N31" i="31"/>
  <c r="O31" i="31"/>
  <c r="M32" i="31"/>
  <c r="N32" i="31"/>
  <c r="O32" i="31"/>
  <c r="M33" i="31"/>
  <c r="N33" i="31"/>
  <c r="O33" i="31"/>
  <c r="M34" i="31"/>
  <c r="N34" i="31"/>
  <c r="O34" i="31"/>
  <c r="M35" i="31"/>
  <c r="N35" i="31"/>
  <c r="O35" i="31"/>
  <c r="M36" i="31"/>
  <c r="N36" i="31"/>
  <c r="O36" i="31"/>
  <c r="M37" i="31"/>
  <c r="N37" i="31"/>
  <c r="O37" i="31"/>
  <c r="M38" i="31"/>
  <c r="N38" i="31"/>
  <c r="O38" i="31"/>
  <c r="M39" i="31"/>
  <c r="N39" i="31"/>
  <c r="O39" i="31"/>
  <c r="M40" i="31"/>
  <c r="N40" i="31"/>
  <c r="O40" i="31"/>
  <c r="M41" i="31"/>
  <c r="N41" i="31"/>
  <c r="O41" i="31"/>
  <c r="M42" i="31"/>
  <c r="N42" i="31"/>
  <c r="O42" i="31"/>
  <c r="M43" i="31"/>
  <c r="N43" i="31"/>
  <c r="O43" i="31"/>
  <c r="M44" i="31"/>
  <c r="N44" i="31"/>
  <c r="O44" i="31"/>
  <c r="M45" i="31"/>
  <c r="N45" i="31"/>
  <c r="O45" i="31"/>
  <c r="M46" i="31"/>
  <c r="N46" i="31"/>
  <c r="O46" i="31"/>
  <c r="M47" i="31"/>
  <c r="N47" i="31"/>
  <c r="O47" i="31"/>
  <c r="M48" i="31"/>
  <c r="N48" i="31"/>
  <c r="O48" i="31"/>
  <c r="M49" i="31"/>
  <c r="N49" i="31"/>
  <c r="O49" i="31"/>
  <c r="M50" i="31"/>
  <c r="N50" i="31"/>
  <c r="O50" i="31"/>
  <c r="M51" i="31"/>
  <c r="N51" i="31"/>
  <c r="O51" i="31"/>
  <c r="M52" i="31"/>
  <c r="N52" i="31"/>
  <c r="O52" i="31"/>
  <c r="M53" i="31"/>
  <c r="N53" i="31"/>
  <c r="O53" i="31"/>
  <c r="M54" i="31"/>
  <c r="N54" i="31"/>
  <c r="O54" i="31"/>
  <c r="M55" i="31"/>
  <c r="N55" i="31"/>
  <c r="O55" i="31"/>
  <c r="M56" i="31"/>
  <c r="N56" i="31"/>
  <c r="O56" i="31"/>
  <c r="M57" i="31"/>
  <c r="N57" i="31"/>
  <c r="O57" i="31"/>
  <c r="M58" i="31"/>
  <c r="N58" i="31"/>
  <c r="O58" i="31"/>
  <c r="M59" i="31"/>
  <c r="N59" i="31"/>
  <c r="O59" i="31"/>
  <c r="M60" i="31"/>
  <c r="N60" i="31"/>
  <c r="O60" i="31"/>
  <c r="M61" i="31"/>
  <c r="N61" i="31"/>
  <c r="O61" i="31"/>
  <c r="M62" i="31"/>
  <c r="N62" i="31"/>
  <c r="O62" i="31"/>
  <c r="M63" i="31"/>
  <c r="N63" i="31"/>
  <c r="O63" i="31"/>
  <c r="M64" i="31"/>
  <c r="N64" i="31"/>
  <c r="O64" i="31"/>
  <c r="M65" i="31"/>
  <c r="N65" i="31"/>
  <c r="O65" i="31"/>
  <c r="M66" i="31"/>
  <c r="N66" i="31"/>
  <c r="O66" i="31"/>
  <c r="M67" i="31"/>
  <c r="N67" i="31"/>
  <c r="O67" i="31"/>
  <c r="M68" i="31"/>
  <c r="N68" i="31"/>
  <c r="O68" i="31"/>
  <c r="M69" i="31"/>
  <c r="N69" i="31"/>
  <c r="O69" i="31"/>
  <c r="M70" i="31"/>
  <c r="N70" i="31"/>
  <c r="O70" i="31"/>
  <c r="M71" i="31"/>
  <c r="N71" i="31"/>
  <c r="O71" i="31"/>
  <c r="M72" i="31"/>
  <c r="N72" i="31"/>
  <c r="O72" i="31"/>
  <c r="M73" i="31"/>
  <c r="N73" i="31"/>
  <c r="O73" i="31"/>
  <c r="M74" i="31"/>
  <c r="N74" i="31"/>
  <c r="O74" i="31"/>
  <c r="M75" i="31"/>
  <c r="N75" i="31"/>
  <c r="O75" i="31"/>
  <c r="M76" i="31"/>
  <c r="N76" i="31"/>
  <c r="O76" i="31"/>
  <c r="M77" i="31"/>
  <c r="N77" i="31"/>
  <c r="O77" i="31"/>
  <c r="M78" i="31"/>
  <c r="N78" i="31"/>
  <c r="O78" i="31"/>
  <c r="M79" i="31"/>
  <c r="N79" i="31"/>
  <c r="O79" i="31"/>
  <c r="M80" i="31"/>
  <c r="N80" i="31"/>
  <c r="O80" i="31"/>
  <c r="M81" i="31"/>
  <c r="N81" i="31"/>
  <c r="O81" i="31"/>
  <c r="M82" i="31"/>
  <c r="N82" i="31"/>
  <c r="O82" i="31"/>
  <c r="M83" i="31"/>
  <c r="N83" i="31"/>
  <c r="O83" i="31"/>
  <c r="M84" i="31"/>
  <c r="N84" i="31"/>
  <c r="O84" i="31"/>
  <c r="M85" i="31"/>
  <c r="N85" i="31"/>
  <c r="O85" i="31"/>
  <c r="M86" i="31"/>
  <c r="N86" i="31"/>
  <c r="O86" i="31"/>
  <c r="M87" i="31"/>
  <c r="N87" i="31"/>
  <c r="O87" i="31"/>
  <c r="M88" i="31"/>
  <c r="N88" i="31"/>
  <c r="O88" i="31"/>
  <c r="M89" i="31"/>
  <c r="N89" i="31"/>
  <c r="O89" i="31"/>
  <c r="M90" i="31"/>
  <c r="N90" i="31"/>
  <c r="O90" i="31"/>
  <c r="M91" i="31"/>
  <c r="N91" i="31"/>
  <c r="O91" i="31"/>
  <c r="M92" i="31"/>
  <c r="N92" i="31"/>
  <c r="O92" i="31"/>
  <c r="M93" i="31"/>
  <c r="N93" i="31"/>
  <c r="O93" i="31"/>
  <c r="M94" i="31"/>
  <c r="N94" i="31"/>
  <c r="O94" i="31"/>
  <c r="M95" i="31"/>
  <c r="N95" i="31"/>
  <c r="O95" i="31"/>
  <c r="M96" i="31"/>
  <c r="N96" i="31"/>
  <c r="O96" i="31"/>
  <c r="M97" i="31"/>
  <c r="N97" i="31"/>
  <c r="O97" i="31"/>
  <c r="M98" i="31"/>
  <c r="N98" i="31"/>
  <c r="O98" i="31"/>
  <c r="M99" i="31"/>
  <c r="N99" i="31"/>
  <c r="O99" i="31"/>
  <c r="M100" i="31"/>
  <c r="N100" i="31"/>
  <c r="O100" i="31"/>
  <c r="M101" i="31"/>
  <c r="N101" i="31"/>
  <c r="O101" i="31"/>
  <c r="M102" i="31"/>
  <c r="N102" i="31"/>
  <c r="O102" i="31"/>
  <c r="M103" i="31"/>
  <c r="N103" i="31"/>
  <c r="O103" i="31"/>
  <c r="M104" i="31"/>
  <c r="N104" i="31"/>
  <c r="O104" i="31"/>
  <c r="M105" i="31"/>
  <c r="N105" i="31"/>
  <c r="O105" i="31"/>
  <c r="M106" i="31"/>
  <c r="N106" i="31"/>
  <c r="O106" i="31"/>
  <c r="M107" i="31"/>
  <c r="N107" i="31"/>
  <c r="O107" i="31"/>
  <c r="M108" i="31"/>
  <c r="N108" i="31"/>
  <c r="O108" i="31"/>
  <c r="M109" i="31"/>
  <c r="N109" i="31"/>
  <c r="O109" i="31"/>
  <c r="M110" i="31"/>
  <c r="N110" i="31"/>
  <c r="O110" i="31"/>
  <c r="M111" i="31"/>
  <c r="N111" i="31"/>
  <c r="O111" i="31"/>
  <c r="M112" i="31"/>
  <c r="N112" i="31"/>
  <c r="O112" i="31"/>
  <c r="M113" i="31"/>
  <c r="N113" i="31"/>
  <c r="O113" i="31"/>
  <c r="M114" i="31"/>
  <c r="N114" i="31"/>
  <c r="O114" i="31"/>
  <c r="M115" i="31"/>
  <c r="N115" i="31"/>
  <c r="O115" i="31"/>
  <c r="M116" i="31"/>
  <c r="N116" i="31"/>
  <c r="O116" i="31"/>
  <c r="M117" i="31"/>
  <c r="N117" i="31"/>
  <c r="O117" i="31"/>
  <c r="M118" i="31"/>
  <c r="N118" i="31"/>
  <c r="O118" i="31"/>
  <c r="M119" i="31"/>
  <c r="N119" i="31"/>
  <c r="O119" i="31"/>
  <c r="M120" i="31"/>
  <c r="N120" i="31"/>
  <c r="O120" i="31"/>
  <c r="M121" i="31"/>
  <c r="N121" i="31"/>
  <c r="O121" i="31"/>
  <c r="M122" i="31"/>
  <c r="N122" i="31"/>
  <c r="O122" i="31"/>
  <c r="M123" i="31"/>
  <c r="N123" i="31"/>
  <c r="O123" i="31"/>
  <c r="M124" i="31"/>
  <c r="N124" i="31"/>
  <c r="O124" i="31"/>
  <c r="M125" i="31"/>
  <c r="N125" i="31"/>
  <c r="O125" i="31"/>
  <c r="M126" i="31"/>
  <c r="N126" i="31"/>
  <c r="O126" i="31"/>
  <c r="M127" i="31"/>
  <c r="N127" i="31"/>
  <c r="O127" i="31"/>
  <c r="M128" i="31"/>
  <c r="N128" i="31"/>
  <c r="O128" i="31"/>
  <c r="M129" i="31"/>
  <c r="N129" i="31"/>
  <c r="O129" i="31"/>
  <c r="M130" i="31"/>
  <c r="N130" i="31"/>
  <c r="O130" i="31"/>
  <c r="M131" i="31"/>
  <c r="N131" i="31"/>
  <c r="O131" i="31"/>
  <c r="M132" i="31"/>
  <c r="N132" i="31"/>
  <c r="O132" i="31"/>
  <c r="M133" i="31"/>
  <c r="N133" i="31"/>
  <c r="O133" i="31"/>
  <c r="M134" i="31"/>
  <c r="N134" i="31"/>
  <c r="O134" i="31"/>
  <c r="M135" i="31"/>
  <c r="N135" i="31"/>
  <c r="O135" i="31"/>
  <c r="M136" i="31"/>
  <c r="N136" i="31"/>
  <c r="O136" i="31"/>
  <c r="M137" i="31"/>
  <c r="N137" i="31"/>
  <c r="O137" i="31"/>
  <c r="M138" i="31"/>
  <c r="N138" i="31"/>
  <c r="O138" i="31"/>
  <c r="M139" i="31"/>
  <c r="N139" i="31"/>
  <c r="O139" i="31"/>
  <c r="M140" i="31"/>
  <c r="N140" i="31"/>
  <c r="O140" i="31"/>
  <c r="M141" i="31"/>
  <c r="N141" i="31"/>
  <c r="O141" i="31"/>
  <c r="M142" i="31"/>
  <c r="N142" i="31"/>
  <c r="O142" i="31"/>
  <c r="M143" i="31"/>
  <c r="N143" i="31"/>
  <c r="O143" i="31"/>
  <c r="M144" i="31"/>
  <c r="N144" i="31"/>
  <c r="O144" i="31"/>
  <c r="M145" i="31"/>
  <c r="N145" i="31"/>
  <c r="O145" i="31"/>
  <c r="M146" i="31"/>
  <c r="N146" i="31"/>
  <c r="O146" i="31"/>
  <c r="M147" i="31"/>
  <c r="N147" i="31"/>
  <c r="O147" i="31"/>
  <c r="M148" i="31"/>
  <c r="N148" i="31"/>
  <c r="O148" i="31"/>
  <c r="M149" i="31"/>
  <c r="N149" i="31"/>
  <c r="O149" i="31"/>
  <c r="M150" i="31"/>
  <c r="N150" i="31"/>
  <c r="O150" i="31"/>
  <c r="M151" i="31"/>
  <c r="N151" i="31"/>
  <c r="O151" i="31"/>
  <c r="M152" i="31"/>
  <c r="N152" i="31"/>
  <c r="O152" i="31"/>
  <c r="M153" i="31"/>
  <c r="N153" i="31"/>
  <c r="O153" i="31"/>
  <c r="M154" i="31"/>
  <c r="N154" i="31"/>
  <c r="O154" i="31"/>
  <c r="M155" i="31"/>
  <c r="N155" i="31"/>
  <c r="O155" i="31"/>
  <c r="M156" i="31"/>
  <c r="N156" i="31"/>
  <c r="O156" i="31"/>
  <c r="M157" i="31"/>
  <c r="N157" i="31"/>
  <c r="O157" i="31"/>
  <c r="M158" i="31"/>
  <c r="N158" i="31"/>
  <c r="O158" i="31"/>
  <c r="M159" i="31"/>
  <c r="N159" i="31"/>
  <c r="O159" i="31"/>
  <c r="M160" i="31"/>
  <c r="N160" i="31"/>
  <c r="O160" i="31"/>
  <c r="M161" i="31"/>
  <c r="N161" i="31"/>
  <c r="O161" i="31"/>
  <c r="M162" i="31"/>
  <c r="N162" i="31"/>
  <c r="O162" i="31"/>
  <c r="M163" i="31"/>
  <c r="N163" i="31"/>
  <c r="O163" i="31"/>
  <c r="M164" i="31"/>
  <c r="N164" i="31"/>
  <c r="O164" i="31"/>
  <c r="M165" i="31"/>
  <c r="N165" i="31"/>
  <c r="O165" i="31"/>
  <c r="M166" i="31"/>
  <c r="N166" i="31"/>
  <c r="O166" i="31"/>
  <c r="M167" i="31"/>
  <c r="N167" i="31"/>
  <c r="O167" i="31"/>
  <c r="M168" i="31"/>
  <c r="N168" i="31"/>
  <c r="O168" i="31"/>
  <c r="M169" i="31"/>
  <c r="N169" i="31"/>
  <c r="O169" i="31"/>
  <c r="M170" i="31"/>
  <c r="N170" i="31"/>
  <c r="O170" i="31"/>
  <c r="M171" i="31"/>
  <c r="N171" i="31"/>
  <c r="O171" i="31"/>
  <c r="M172" i="31"/>
  <c r="N172" i="31"/>
  <c r="O172" i="31"/>
  <c r="M173" i="31"/>
  <c r="N173" i="31"/>
  <c r="O173" i="31"/>
  <c r="M174" i="31"/>
  <c r="N174" i="31"/>
  <c r="O174" i="31"/>
  <c r="M175" i="31"/>
  <c r="N175" i="31"/>
  <c r="O175" i="31"/>
  <c r="M176" i="31"/>
  <c r="N176" i="31"/>
  <c r="O176" i="31"/>
  <c r="M177" i="31"/>
  <c r="N177" i="31"/>
  <c r="O177" i="31"/>
  <c r="M178" i="31"/>
  <c r="N178" i="31"/>
  <c r="O178" i="31"/>
  <c r="M179" i="31"/>
  <c r="N179" i="31"/>
  <c r="O179" i="31"/>
  <c r="M180" i="31"/>
  <c r="N180" i="31"/>
  <c r="O180" i="31"/>
  <c r="M181" i="31"/>
  <c r="N181" i="31"/>
  <c r="O181" i="31"/>
  <c r="M182" i="31"/>
  <c r="N182" i="31"/>
  <c r="O182" i="31"/>
  <c r="M183" i="31"/>
  <c r="N183" i="31"/>
  <c r="O183" i="31"/>
  <c r="M184" i="31"/>
  <c r="N184" i="31"/>
  <c r="O184" i="31"/>
  <c r="M185" i="31"/>
  <c r="N185" i="31"/>
  <c r="O185" i="31"/>
  <c r="M186" i="31"/>
  <c r="N186" i="31"/>
  <c r="O186" i="31"/>
  <c r="M187" i="31"/>
  <c r="N187" i="31"/>
  <c r="O187" i="31"/>
  <c r="M188" i="31"/>
  <c r="N188" i="31"/>
  <c r="O188" i="31"/>
  <c r="M189" i="31"/>
  <c r="N189" i="31"/>
  <c r="O189" i="31"/>
  <c r="M190" i="31"/>
  <c r="N190" i="31"/>
  <c r="O190" i="31"/>
  <c r="M191" i="31"/>
  <c r="N191" i="31"/>
  <c r="O191" i="31"/>
  <c r="M192" i="31"/>
  <c r="N192" i="31"/>
  <c r="O192" i="31"/>
  <c r="M193" i="31"/>
  <c r="N193" i="31"/>
  <c r="O193" i="31"/>
  <c r="M194" i="31"/>
  <c r="N194" i="31"/>
  <c r="O194" i="31"/>
  <c r="M195" i="31"/>
  <c r="N195" i="31"/>
  <c r="O195" i="31"/>
  <c r="M196" i="31"/>
  <c r="N196" i="31"/>
  <c r="O196" i="31"/>
  <c r="M197" i="31"/>
  <c r="N197" i="31"/>
  <c r="O197" i="31"/>
  <c r="M198" i="31"/>
  <c r="N198" i="31"/>
  <c r="O198" i="31"/>
  <c r="M199" i="31"/>
  <c r="N199" i="31"/>
  <c r="O199" i="31"/>
  <c r="M200" i="31"/>
  <c r="N200" i="31"/>
  <c r="O200" i="31"/>
  <c r="M201" i="31"/>
  <c r="N201" i="31"/>
  <c r="O201" i="31"/>
  <c r="M202" i="31"/>
  <c r="N202" i="31"/>
  <c r="O202" i="31"/>
  <c r="M203" i="31"/>
  <c r="N203" i="31"/>
  <c r="O203" i="31"/>
  <c r="M204" i="31"/>
  <c r="N204" i="31"/>
  <c r="O204" i="31"/>
  <c r="M205" i="31"/>
  <c r="N205" i="31"/>
  <c r="O205" i="31"/>
  <c r="M206" i="31"/>
  <c r="N206" i="31"/>
  <c r="O206" i="31"/>
  <c r="M207" i="31"/>
  <c r="N207" i="31"/>
  <c r="O207" i="31"/>
  <c r="M208" i="31"/>
  <c r="N208" i="31"/>
  <c r="O208" i="31"/>
  <c r="M209" i="31"/>
  <c r="N209" i="31"/>
  <c r="O209" i="31"/>
  <c r="M210" i="31"/>
  <c r="N210" i="31"/>
  <c r="O210" i="31"/>
  <c r="M211" i="31"/>
  <c r="N211" i="31"/>
  <c r="O211" i="31"/>
  <c r="M212" i="31"/>
  <c r="N212" i="31"/>
  <c r="O212" i="31"/>
  <c r="M213" i="31"/>
  <c r="N213" i="31"/>
  <c r="O213" i="31"/>
  <c r="M214" i="31"/>
  <c r="N214" i="31"/>
  <c r="O214" i="31"/>
  <c r="M215" i="31"/>
  <c r="N215" i="31"/>
  <c r="O215" i="31"/>
  <c r="M216" i="31"/>
  <c r="N216" i="31"/>
  <c r="O216" i="31"/>
  <c r="M217" i="31"/>
  <c r="N217" i="31"/>
  <c r="O217" i="31"/>
  <c r="M218" i="31"/>
  <c r="N218" i="31"/>
  <c r="O218" i="31"/>
  <c r="M219" i="31"/>
  <c r="N219" i="31"/>
  <c r="O219" i="31"/>
  <c r="M220" i="31"/>
  <c r="N220" i="31"/>
  <c r="O220" i="31"/>
  <c r="M221" i="31"/>
  <c r="N221" i="31"/>
  <c r="O221" i="31"/>
  <c r="M222" i="31"/>
  <c r="N222" i="31"/>
  <c r="O222" i="31"/>
  <c r="M223" i="31"/>
  <c r="N223" i="31"/>
  <c r="O223" i="31"/>
  <c r="M224" i="31"/>
  <c r="N224" i="31"/>
  <c r="O224" i="31"/>
  <c r="M225" i="31"/>
  <c r="N225" i="31"/>
  <c r="O225" i="31"/>
  <c r="M226" i="31"/>
  <c r="N226" i="31"/>
  <c r="O226" i="31"/>
  <c r="M227" i="31"/>
  <c r="N227" i="31"/>
  <c r="O227" i="31"/>
  <c r="M228" i="31"/>
  <c r="N228" i="31"/>
  <c r="O228" i="31"/>
  <c r="M229" i="31"/>
  <c r="N229" i="31"/>
  <c r="O229" i="31"/>
  <c r="M230" i="31"/>
  <c r="N230" i="31"/>
  <c r="O230" i="31"/>
  <c r="M231" i="31"/>
  <c r="N231" i="31"/>
  <c r="O231" i="31"/>
  <c r="M232" i="31"/>
  <c r="N232" i="31"/>
  <c r="O232" i="31"/>
  <c r="M233" i="31"/>
  <c r="N233" i="31"/>
  <c r="O233" i="31"/>
  <c r="M234" i="31"/>
  <c r="N234" i="31"/>
  <c r="O234" i="31"/>
  <c r="M235" i="31"/>
  <c r="N235" i="31"/>
  <c r="O235" i="31"/>
  <c r="M236" i="31"/>
  <c r="N236" i="31"/>
  <c r="O236" i="31"/>
  <c r="M237" i="31"/>
  <c r="N237" i="31"/>
  <c r="O237" i="31"/>
  <c r="M238" i="31"/>
  <c r="N238" i="31"/>
  <c r="O238" i="31"/>
  <c r="M239" i="31"/>
  <c r="N239" i="31"/>
  <c r="O239" i="31"/>
  <c r="M240" i="31"/>
  <c r="N240" i="31"/>
  <c r="O240" i="31"/>
  <c r="M241" i="31"/>
  <c r="N241" i="31"/>
  <c r="O241" i="31"/>
  <c r="M242" i="31"/>
  <c r="N242" i="31"/>
  <c r="O242" i="31"/>
  <c r="M243" i="31"/>
  <c r="N243" i="31"/>
  <c r="O243" i="31"/>
  <c r="M244" i="31"/>
  <c r="N244" i="31"/>
  <c r="O244" i="31"/>
  <c r="M245" i="31"/>
  <c r="N245" i="31"/>
  <c r="O245" i="31"/>
  <c r="M246" i="31"/>
  <c r="N246" i="31"/>
  <c r="O246" i="31"/>
  <c r="M247" i="31"/>
  <c r="N247" i="31"/>
  <c r="O247" i="31"/>
  <c r="M248" i="31"/>
  <c r="N248" i="31"/>
  <c r="O248" i="31"/>
  <c r="M249" i="31"/>
  <c r="N249" i="31"/>
  <c r="O249" i="31"/>
  <c r="M250" i="31"/>
  <c r="N250" i="31"/>
  <c r="O250" i="31"/>
  <c r="M251" i="31"/>
  <c r="N251" i="31"/>
  <c r="O251" i="31"/>
  <c r="M252" i="31"/>
  <c r="N252" i="31"/>
  <c r="O252" i="31"/>
  <c r="M253" i="31"/>
  <c r="N253" i="31"/>
  <c r="O253" i="31"/>
  <c r="M254" i="31"/>
  <c r="N254" i="31"/>
  <c r="O254" i="31"/>
  <c r="M255" i="31"/>
  <c r="N255" i="31"/>
  <c r="O255" i="31"/>
  <c r="M256" i="31"/>
  <c r="N256" i="31"/>
  <c r="O256" i="31"/>
  <c r="M257" i="31"/>
  <c r="N257" i="31"/>
  <c r="O257" i="31"/>
  <c r="M258" i="31"/>
  <c r="N258" i="31"/>
  <c r="O258" i="31"/>
  <c r="M259" i="31"/>
  <c r="N259" i="31"/>
  <c r="O259" i="31"/>
  <c r="M260" i="31"/>
  <c r="N260" i="31"/>
  <c r="O260" i="31"/>
  <c r="M261" i="31"/>
  <c r="N261" i="31"/>
  <c r="O261" i="31"/>
  <c r="M262" i="31"/>
  <c r="N262" i="31"/>
  <c r="O262" i="31"/>
  <c r="M263" i="31"/>
  <c r="N263" i="31"/>
  <c r="O263" i="31"/>
  <c r="M264" i="31"/>
  <c r="N264" i="31"/>
  <c r="O264" i="31"/>
  <c r="M265" i="31"/>
  <c r="N265" i="31"/>
  <c r="O265" i="31"/>
  <c r="M266" i="31"/>
  <c r="N266" i="31"/>
  <c r="O266" i="31"/>
  <c r="M267" i="31"/>
  <c r="N267" i="31"/>
  <c r="O267" i="31"/>
  <c r="M268" i="31"/>
  <c r="N268" i="31"/>
  <c r="O268" i="31"/>
  <c r="M269" i="31"/>
  <c r="N269" i="31"/>
  <c r="O269" i="31"/>
  <c r="M270" i="31"/>
  <c r="N270" i="31"/>
  <c r="O270" i="31"/>
  <c r="M271" i="31"/>
  <c r="N271" i="31"/>
  <c r="O271" i="31"/>
  <c r="M272" i="31"/>
  <c r="N272" i="31"/>
  <c r="O272" i="31"/>
  <c r="M273" i="31"/>
  <c r="N273" i="31"/>
  <c r="O273" i="31"/>
  <c r="M274" i="31"/>
  <c r="N274" i="31"/>
  <c r="O274" i="31"/>
  <c r="M275" i="31"/>
  <c r="N275" i="31"/>
  <c r="O275" i="31"/>
  <c r="M276" i="31"/>
  <c r="N276" i="31"/>
  <c r="O276" i="31"/>
  <c r="M277" i="31"/>
  <c r="N277" i="31"/>
  <c r="O277" i="31"/>
  <c r="M278" i="31"/>
  <c r="N278" i="31"/>
  <c r="O278" i="31"/>
  <c r="M279" i="31"/>
  <c r="N279" i="31"/>
  <c r="O279" i="31"/>
  <c r="M280" i="31"/>
  <c r="N280" i="31"/>
  <c r="O280" i="31"/>
  <c r="M281" i="31"/>
  <c r="N281" i="31"/>
  <c r="O281" i="31"/>
  <c r="M282" i="31"/>
  <c r="N282" i="31"/>
  <c r="O282" i="31"/>
  <c r="M283" i="31"/>
  <c r="N283" i="31"/>
  <c r="O283" i="31"/>
  <c r="M284" i="31"/>
  <c r="N284" i="31"/>
  <c r="O284" i="31"/>
  <c r="M285" i="31"/>
  <c r="N285" i="31"/>
  <c r="O285" i="31"/>
  <c r="M286" i="31"/>
  <c r="N286" i="31"/>
  <c r="O286" i="31"/>
  <c r="M287" i="31"/>
  <c r="N287" i="31"/>
  <c r="O287" i="31"/>
  <c r="M288" i="31"/>
  <c r="N288" i="31"/>
  <c r="O288" i="31"/>
  <c r="M289" i="31"/>
  <c r="N289" i="31"/>
  <c r="O289" i="31"/>
  <c r="M290" i="31"/>
  <c r="N290" i="31"/>
  <c r="O290" i="31"/>
  <c r="M291" i="31"/>
  <c r="N291" i="31"/>
  <c r="O291" i="31"/>
  <c r="M292" i="31"/>
  <c r="N292" i="31"/>
  <c r="O292" i="31"/>
  <c r="M293" i="31"/>
  <c r="N293" i="31"/>
  <c r="O293" i="31"/>
  <c r="M294" i="31"/>
  <c r="N294" i="31"/>
  <c r="O294" i="31"/>
  <c r="M295" i="31"/>
  <c r="N295" i="31"/>
  <c r="O295" i="31"/>
  <c r="M296" i="31"/>
  <c r="N296" i="31"/>
  <c r="O296" i="31"/>
  <c r="M297" i="31"/>
  <c r="N297" i="31"/>
  <c r="O297" i="31"/>
  <c r="M298" i="31"/>
  <c r="N298" i="31"/>
  <c r="O298" i="31"/>
  <c r="M299" i="31"/>
  <c r="N299" i="31"/>
  <c r="O299" i="31"/>
  <c r="M300" i="31"/>
  <c r="N300" i="31"/>
  <c r="O300" i="31"/>
  <c r="M301" i="31"/>
  <c r="N301" i="31"/>
  <c r="O301" i="31"/>
  <c r="M302" i="31"/>
  <c r="N302" i="31"/>
  <c r="O302" i="31"/>
  <c r="M303" i="31"/>
  <c r="N303" i="31"/>
  <c r="O303" i="31"/>
  <c r="M304" i="31"/>
  <c r="N304" i="31"/>
  <c r="O304" i="31"/>
  <c r="M305" i="31"/>
  <c r="N305" i="31"/>
  <c r="O305" i="31"/>
  <c r="M306" i="31"/>
  <c r="N306" i="31"/>
  <c r="O306" i="31"/>
  <c r="M307" i="31"/>
  <c r="N307" i="31"/>
  <c r="O307" i="31"/>
  <c r="M308" i="31"/>
  <c r="N308" i="31"/>
  <c r="O308" i="31"/>
  <c r="M309" i="31"/>
  <c r="N309" i="31"/>
  <c r="O309" i="31"/>
  <c r="M310" i="31"/>
  <c r="N310" i="31"/>
  <c r="O310" i="31"/>
  <c r="M311" i="31"/>
  <c r="N311" i="31"/>
  <c r="O311" i="31"/>
  <c r="M312" i="31"/>
  <c r="N312" i="31"/>
  <c r="O312" i="31"/>
  <c r="M313" i="31"/>
  <c r="N313" i="31"/>
  <c r="O313" i="31"/>
  <c r="M314" i="31"/>
  <c r="N314" i="31"/>
  <c r="O314" i="31"/>
  <c r="M315" i="31"/>
  <c r="N315" i="31"/>
  <c r="O315" i="31"/>
  <c r="M316" i="31"/>
  <c r="N316" i="31"/>
  <c r="O316" i="31"/>
  <c r="M317" i="31"/>
  <c r="N317" i="31"/>
  <c r="O317" i="31"/>
  <c r="M318" i="31"/>
  <c r="N318" i="31"/>
  <c r="O318" i="31"/>
  <c r="M319" i="31"/>
  <c r="N319" i="31"/>
  <c r="O319" i="31"/>
  <c r="M320" i="31"/>
  <c r="N320" i="31"/>
  <c r="O320" i="31"/>
  <c r="M321" i="31"/>
  <c r="N321" i="31"/>
  <c r="O321" i="31"/>
  <c r="M322" i="31"/>
  <c r="N322" i="31"/>
  <c r="O322" i="31"/>
  <c r="M323" i="31"/>
  <c r="N323" i="31"/>
  <c r="O323" i="31"/>
  <c r="M324" i="31"/>
  <c r="N324" i="31"/>
  <c r="O324" i="31"/>
  <c r="M325" i="31"/>
  <c r="N325" i="31"/>
  <c r="O325" i="31"/>
  <c r="M326" i="31"/>
  <c r="N326" i="31"/>
  <c r="O326" i="31"/>
  <c r="M327" i="31"/>
  <c r="N327" i="31"/>
  <c r="O327" i="31"/>
  <c r="M328" i="31"/>
  <c r="N328" i="31"/>
  <c r="O328" i="31"/>
  <c r="M329" i="31"/>
  <c r="N329" i="31"/>
  <c r="O329" i="31"/>
  <c r="M330" i="31"/>
  <c r="N330" i="31"/>
  <c r="O330" i="31"/>
  <c r="M331" i="31"/>
  <c r="N331" i="31"/>
  <c r="O331" i="31"/>
  <c r="M332" i="31"/>
  <c r="N332" i="31"/>
  <c r="O332" i="31"/>
  <c r="M333" i="31"/>
  <c r="N333" i="31"/>
  <c r="O333" i="31"/>
  <c r="M334" i="31"/>
  <c r="N334" i="31"/>
  <c r="O334" i="31"/>
  <c r="M335" i="31"/>
  <c r="N335" i="31"/>
  <c r="O335" i="31"/>
  <c r="M336" i="31"/>
  <c r="N336" i="31"/>
  <c r="O336" i="31"/>
  <c r="M337" i="31"/>
  <c r="N337" i="31"/>
  <c r="O337" i="31"/>
  <c r="M338" i="31"/>
  <c r="N338" i="31"/>
  <c r="O338" i="31"/>
  <c r="M339" i="31"/>
  <c r="N339" i="31"/>
  <c r="O339" i="31"/>
  <c r="M340" i="31"/>
  <c r="N340" i="31"/>
  <c r="O340" i="31"/>
  <c r="M341" i="31"/>
  <c r="N341" i="31"/>
  <c r="O341" i="31"/>
  <c r="M342" i="31"/>
  <c r="N342" i="31"/>
  <c r="O342" i="31"/>
  <c r="M343" i="31"/>
  <c r="N343" i="31"/>
  <c r="O343" i="31"/>
  <c r="M344" i="31"/>
  <c r="N344" i="31"/>
  <c r="O344" i="31"/>
  <c r="M345" i="31"/>
  <c r="N345" i="31"/>
  <c r="O345" i="31"/>
  <c r="M346" i="31"/>
  <c r="N346" i="31"/>
  <c r="O346" i="31"/>
  <c r="M347" i="31"/>
  <c r="N347" i="31"/>
  <c r="O347" i="31"/>
  <c r="M348" i="31"/>
  <c r="N348" i="31"/>
  <c r="O348" i="31"/>
  <c r="M349" i="31"/>
  <c r="N349" i="31"/>
  <c r="O349" i="31"/>
  <c r="M350" i="31"/>
  <c r="N350" i="31"/>
  <c r="O350" i="31"/>
  <c r="M351" i="31"/>
  <c r="N351" i="31"/>
  <c r="O351" i="31"/>
  <c r="M352" i="31"/>
  <c r="N352" i="31"/>
  <c r="O352" i="31"/>
  <c r="M353" i="31"/>
  <c r="N353" i="31"/>
  <c r="O353" i="31"/>
  <c r="M354" i="31"/>
  <c r="N354" i="31"/>
  <c r="O354" i="31"/>
  <c r="M355" i="31"/>
  <c r="N355" i="31"/>
  <c r="O355" i="31"/>
  <c r="M356" i="31"/>
  <c r="N356" i="31"/>
  <c r="O356" i="31"/>
  <c r="M357" i="31"/>
  <c r="N357" i="31"/>
  <c r="O357" i="31"/>
  <c r="M358" i="31"/>
  <c r="N358" i="31"/>
  <c r="O358" i="31"/>
  <c r="M359" i="31"/>
  <c r="N359" i="31"/>
  <c r="O359" i="31"/>
  <c r="M360" i="31"/>
  <c r="N360" i="31"/>
  <c r="O360" i="31"/>
  <c r="M361" i="31"/>
  <c r="N361" i="31"/>
  <c r="O361" i="31"/>
  <c r="M362" i="31"/>
  <c r="N362" i="31"/>
  <c r="O362" i="31"/>
  <c r="M363" i="31"/>
  <c r="N363" i="31"/>
  <c r="O363" i="31"/>
  <c r="M364" i="31"/>
  <c r="N364" i="31"/>
  <c r="O364" i="31"/>
  <c r="M365" i="31"/>
  <c r="N365" i="31"/>
  <c r="O365" i="31"/>
  <c r="M366" i="31"/>
  <c r="N366" i="31"/>
  <c r="O366" i="31"/>
  <c r="M367" i="31"/>
  <c r="N367" i="31"/>
  <c r="O367" i="31"/>
  <c r="M368" i="31"/>
  <c r="N368" i="31"/>
  <c r="O368" i="31"/>
  <c r="M369" i="31"/>
  <c r="N369" i="31"/>
  <c r="O369" i="31"/>
  <c r="M370" i="31"/>
  <c r="N370" i="31"/>
  <c r="O370" i="31"/>
  <c r="M371" i="31"/>
  <c r="N371" i="31"/>
  <c r="O371" i="31"/>
  <c r="M372" i="31"/>
  <c r="N372" i="31"/>
  <c r="O372" i="31"/>
  <c r="M373" i="31"/>
  <c r="N373" i="31"/>
  <c r="O373" i="31"/>
  <c r="M374" i="31"/>
  <c r="N374" i="31"/>
  <c r="O374" i="31"/>
  <c r="M375" i="31"/>
  <c r="N375" i="31"/>
  <c r="O375" i="31"/>
  <c r="M376" i="31"/>
  <c r="N376" i="31"/>
  <c r="O376" i="31"/>
  <c r="M377" i="31"/>
  <c r="N377" i="31"/>
  <c r="O377" i="31"/>
  <c r="M378" i="31"/>
  <c r="N378" i="31"/>
  <c r="O378" i="31"/>
  <c r="M379" i="31"/>
  <c r="N379" i="31"/>
  <c r="O379" i="31"/>
  <c r="M380" i="31"/>
  <c r="N380" i="31"/>
  <c r="O380" i="31"/>
  <c r="M381" i="31"/>
  <c r="N381" i="31"/>
  <c r="O381" i="31"/>
  <c r="M382" i="31"/>
  <c r="N382" i="31"/>
  <c r="O382" i="31"/>
  <c r="M383" i="31"/>
  <c r="N383" i="31"/>
  <c r="O383" i="31"/>
  <c r="M384" i="31"/>
  <c r="N384" i="31"/>
  <c r="O384" i="31"/>
  <c r="M385" i="31"/>
  <c r="N385" i="31"/>
  <c r="O385" i="31"/>
  <c r="M386" i="31"/>
  <c r="N386" i="31"/>
  <c r="O386" i="31"/>
  <c r="M387" i="31"/>
  <c r="N387" i="31"/>
  <c r="O387" i="31"/>
  <c r="M388" i="31"/>
  <c r="N388" i="31"/>
  <c r="O388" i="31"/>
  <c r="M389" i="31"/>
  <c r="N389" i="31"/>
  <c r="O389" i="31"/>
  <c r="M390" i="31"/>
  <c r="N390" i="31"/>
  <c r="O390" i="31"/>
  <c r="M391" i="31"/>
  <c r="N391" i="31"/>
  <c r="O391" i="31"/>
  <c r="M392" i="31"/>
  <c r="N392" i="31"/>
  <c r="O392" i="31"/>
  <c r="M393" i="31"/>
  <c r="N393" i="31"/>
  <c r="O393" i="31"/>
  <c r="M394" i="31"/>
  <c r="N394" i="31"/>
  <c r="O394" i="31"/>
  <c r="M395" i="31"/>
  <c r="N395" i="31"/>
  <c r="O395" i="31"/>
  <c r="M396" i="31"/>
  <c r="N396" i="31"/>
  <c r="O396" i="31"/>
  <c r="M397" i="31"/>
  <c r="N397" i="31"/>
  <c r="O397" i="31"/>
  <c r="M398" i="31"/>
  <c r="N398" i="31"/>
  <c r="O398" i="31"/>
  <c r="M399" i="31"/>
  <c r="N399" i="31"/>
  <c r="O399" i="31"/>
  <c r="M400" i="31"/>
  <c r="N400" i="31"/>
  <c r="O400" i="31"/>
  <c r="M401" i="31"/>
  <c r="N401" i="31"/>
  <c r="O401" i="31"/>
  <c r="M402" i="31"/>
  <c r="N402" i="31"/>
  <c r="O402" i="31"/>
  <c r="M503" i="31"/>
  <c r="N503" i="31"/>
  <c r="O503" i="31"/>
  <c r="M5" i="31"/>
  <c r="M4" i="31"/>
  <c r="I14" i="31"/>
  <c r="J14" i="31"/>
  <c r="I15" i="31"/>
  <c r="J15" i="31"/>
  <c r="I16" i="31"/>
  <c r="J16" i="31"/>
  <c r="I17" i="31"/>
  <c r="J17" i="31"/>
  <c r="I18" i="31"/>
  <c r="J18" i="31"/>
  <c r="I19" i="31"/>
  <c r="J19" i="31"/>
  <c r="I20" i="31"/>
  <c r="J20" i="31"/>
  <c r="I21" i="31"/>
  <c r="J21" i="31"/>
  <c r="I22" i="31"/>
  <c r="J22" i="31"/>
  <c r="I23" i="31"/>
  <c r="J23" i="31"/>
  <c r="I24" i="31"/>
  <c r="J24" i="31"/>
  <c r="I25" i="31"/>
  <c r="J25" i="31"/>
  <c r="I26" i="31"/>
  <c r="J26" i="31"/>
  <c r="I27" i="31"/>
  <c r="J27" i="31"/>
  <c r="I28" i="31"/>
  <c r="J28" i="31"/>
  <c r="I29" i="31"/>
  <c r="J29" i="31"/>
  <c r="I30" i="31"/>
  <c r="J30" i="31"/>
  <c r="I31" i="31"/>
  <c r="J31" i="31"/>
  <c r="I32" i="31"/>
  <c r="J32" i="31"/>
  <c r="I33" i="31"/>
  <c r="J33" i="31"/>
  <c r="I34" i="31"/>
  <c r="J34" i="31"/>
  <c r="I35" i="31"/>
  <c r="J35" i="31"/>
  <c r="I36" i="31"/>
  <c r="J36" i="31"/>
  <c r="I37" i="31"/>
  <c r="J37" i="31"/>
  <c r="I38" i="31"/>
  <c r="J38" i="31"/>
  <c r="I39" i="31"/>
  <c r="J39" i="31"/>
  <c r="I40" i="31"/>
  <c r="J40" i="31"/>
  <c r="I41" i="31"/>
  <c r="J41" i="31"/>
  <c r="I42" i="31"/>
  <c r="J42" i="31"/>
  <c r="I43" i="31"/>
  <c r="J43" i="31"/>
  <c r="I44" i="31"/>
  <c r="J44" i="31"/>
  <c r="I45" i="31"/>
  <c r="J45" i="31"/>
  <c r="I46" i="31"/>
  <c r="J46" i="31"/>
  <c r="I47" i="31"/>
  <c r="J47" i="31"/>
  <c r="I48" i="31"/>
  <c r="J48" i="31"/>
  <c r="I49" i="31"/>
  <c r="J49" i="31"/>
  <c r="I50" i="31"/>
  <c r="J50" i="31"/>
  <c r="I51" i="31"/>
  <c r="J51" i="31"/>
  <c r="I52" i="31"/>
  <c r="J52" i="31"/>
  <c r="I53" i="31"/>
  <c r="J53" i="31"/>
  <c r="I54" i="31"/>
  <c r="J54" i="31"/>
  <c r="I55" i="31"/>
  <c r="J55" i="31"/>
  <c r="I56" i="31"/>
  <c r="J56" i="31"/>
  <c r="I57" i="31"/>
  <c r="J57" i="31"/>
  <c r="I58" i="31"/>
  <c r="J58" i="31"/>
  <c r="I59" i="31"/>
  <c r="J59" i="31"/>
  <c r="I60" i="31"/>
  <c r="J60" i="31"/>
  <c r="I61" i="31"/>
  <c r="J61" i="31"/>
  <c r="I62" i="31"/>
  <c r="J62" i="31"/>
  <c r="I63" i="31"/>
  <c r="J63" i="31"/>
  <c r="I64" i="31"/>
  <c r="J64" i="31"/>
  <c r="I65" i="31"/>
  <c r="J65" i="31"/>
  <c r="I66" i="31"/>
  <c r="J66" i="31"/>
  <c r="I67" i="31"/>
  <c r="J67" i="31"/>
  <c r="I68" i="31"/>
  <c r="J68" i="31"/>
  <c r="I69" i="31"/>
  <c r="J69" i="31"/>
  <c r="I70" i="31"/>
  <c r="J70" i="31"/>
  <c r="I71" i="31"/>
  <c r="J71" i="31"/>
  <c r="I72" i="31"/>
  <c r="J72" i="31"/>
  <c r="I73" i="31"/>
  <c r="J73" i="31"/>
  <c r="I74" i="31"/>
  <c r="J74" i="31"/>
  <c r="I75" i="31"/>
  <c r="J75" i="31"/>
  <c r="I76" i="31"/>
  <c r="J76" i="31"/>
  <c r="I77" i="31"/>
  <c r="J77" i="31"/>
  <c r="I78" i="31"/>
  <c r="J78" i="31"/>
  <c r="I79" i="31"/>
  <c r="J79" i="31"/>
  <c r="I80" i="31"/>
  <c r="J80" i="31"/>
  <c r="I81" i="31"/>
  <c r="J81" i="31"/>
  <c r="I82" i="31"/>
  <c r="J82" i="31"/>
  <c r="I83" i="31"/>
  <c r="J83" i="31"/>
  <c r="I84" i="31"/>
  <c r="J84" i="31"/>
  <c r="I85" i="31"/>
  <c r="J85" i="31"/>
  <c r="I86" i="31"/>
  <c r="J86" i="31"/>
  <c r="I87" i="31"/>
  <c r="J87" i="31"/>
  <c r="I88" i="31"/>
  <c r="J88" i="31"/>
  <c r="I89" i="31"/>
  <c r="J89" i="31"/>
  <c r="I90" i="31"/>
  <c r="J90" i="31"/>
  <c r="I91" i="31"/>
  <c r="J91" i="31"/>
  <c r="I92" i="31"/>
  <c r="J92" i="31"/>
  <c r="I93" i="31"/>
  <c r="J93" i="31"/>
  <c r="I94" i="31"/>
  <c r="J94" i="31"/>
  <c r="I95" i="31"/>
  <c r="J95" i="31"/>
  <c r="I96" i="31"/>
  <c r="J96" i="31"/>
  <c r="I97" i="31"/>
  <c r="J97" i="31"/>
  <c r="I98" i="31"/>
  <c r="J98" i="31"/>
  <c r="I99" i="31"/>
  <c r="J99" i="31"/>
  <c r="I100" i="31"/>
  <c r="J100" i="31"/>
  <c r="I101" i="31"/>
  <c r="J101" i="31"/>
  <c r="I102" i="31"/>
  <c r="J102" i="31"/>
  <c r="I103" i="31"/>
  <c r="J103" i="31"/>
  <c r="I104" i="31"/>
  <c r="J104" i="31"/>
  <c r="I105" i="31"/>
  <c r="J105" i="31"/>
  <c r="I106" i="31"/>
  <c r="J106" i="31"/>
  <c r="I107" i="31"/>
  <c r="J107" i="31"/>
  <c r="I108" i="31"/>
  <c r="J108" i="31"/>
  <c r="I109" i="31"/>
  <c r="J109" i="31"/>
  <c r="I110" i="31"/>
  <c r="J110" i="31"/>
  <c r="I111" i="31"/>
  <c r="J111" i="31"/>
  <c r="I112" i="31"/>
  <c r="J112" i="31"/>
  <c r="I113" i="31"/>
  <c r="J113" i="31"/>
  <c r="I114" i="31"/>
  <c r="J114" i="31"/>
  <c r="I115" i="31"/>
  <c r="J115" i="31"/>
  <c r="I116" i="31"/>
  <c r="J116" i="31"/>
  <c r="I117" i="31"/>
  <c r="J117" i="31"/>
  <c r="I118" i="31"/>
  <c r="J118" i="31"/>
  <c r="I119" i="31"/>
  <c r="J119" i="31"/>
  <c r="I120" i="31"/>
  <c r="J120" i="31"/>
  <c r="I121" i="31"/>
  <c r="J121" i="31"/>
  <c r="I122" i="31"/>
  <c r="J122" i="31"/>
  <c r="I123" i="31"/>
  <c r="J123" i="31"/>
  <c r="I124" i="31"/>
  <c r="J124" i="31"/>
  <c r="I125" i="31"/>
  <c r="J125" i="31"/>
  <c r="I126" i="31"/>
  <c r="J126" i="31"/>
  <c r="I127" i="31"/>
  <c r="J127" i="31"/>
  <c r="I128" i="31"/>
  <c r="J128" i="31"/>
  <c r="I129" i="31"/>
  <c r="J129" i="31"/>
  <c r="I130" i="31"/>
  <c r="J130" i="31"/>
  <c r="I131" i="31"/>
  <c r="J131" i="31"/>
  <c r="I132" i="31"/>
  <c r="J132" i="31"/>
  <c r="I133" i="31"/>
  <c r="J133" i="31"/>
  <c r="I134" i="31"/>
  <c r="J134" i="31"/>
  <c r="I135" i="31"/>
  <c r="J135" i="31"/>
  <c r="I136" i="31"/>
  <c r="J136" i="31"/>
  <c r="I137" i="31"/>
  <c r="J137" i="31"/>
  <c r="I138" i="31"/>
  <c r="J138" i="31"/>
  <c r="I139" i="31"/>
  <c r="J139" i="31"/>
  <c r="I140" i="31"/>
  <c r="J140" i="31"/>
  <c r="I141" i="31"/>
  <c r="J141" i="31"/>
  <c r="I142" i="31"/>
  <c r="J142" i="31"/>
  <c r="I143" i="31"/>
  <c r="J143" i="31"/>
  <c r="I144" i="31"/>
  <c r="J144" i="31"/>
  <c r="I145" i="31"/>
  <c r="J145" i="31"/>
  <c r="I146" i="31"/>
  <c r="J146" i="31"/>
  <c r="I147" i="31"/>
  <c r="J147" i="31"/>
  <c r="I148" i="31"/>
  <c r="J148" i="31"/>
  <c r="I149" i="31"/>
  <c r="J149" i="31"/>
  <c r="I150" i="31"/>
  <c r="J150" i="31"/>
  <c r="I151" i="31"/>
  <c r="J151" i="31"/>
  <c r="I152" i="31"/>
  <c r="J152" i="31"/>
  <c r="I153" i="31"/>
  <c r="J153" i="31"/>
  <c r="I154" i="31"/>
  <c r="J154" i="31"/>
  <c r="I155" i="31"/>
  <c r="J155" i="31"/>
  <c r="I156" i="31"/>
  <c r="J156" i="31"/>
  <c r="I157" i="31"/>
  <c r="J157" i="31"/>
  <c r="I158" i="31"/>
  <c r="J158" i="31"/>
  <c r="I159" i="31"/>
  <c r="J159" i="31"/>
  <c r="I160" i="31"/>
  <c r="J160" i="31"/>
  <c r="I161" i="31"/>
  <c r="J161" i="31"/>
  <c r="I162" i="31"/>
  <c r="J162" i="31"/>
  <c r="I163" i="31"/>
  <c r="J163" i="31"/>
  <c r="I164" i="31"/>
  <c r="J164" i="31"/>
  <c r="I165" i="31"/>
  <c r="J165" i="31"/>
  <c r="I166" i="31"/>
  <c r="J166" i="31"/>
  <c r="I167" i="31"/>
  <c r="J167" i="31"/>
  <c r="I168" i="31"/>
  <c r="J168" i="31"/>
  <c r="I169" i="31"/>
  <c r="J169" i="31"/>
  <c r="I170" i="31"/>
  <c r="J170" i="31"/>
  <c r="I171" i="31"/>
  <c r="J171" i="31"/>
  <c r="I172" i="31"/>
  <c r="J172" i="31"/>
  <c r="I173" i="31"/>
  <c r="J173" i="31"/>
  <c r="I174" i="31"/>
  <c r="J174" i="31"/>
  <c r="I175" i="31"/>
  <c r="J175" i="31"/>
  <c r="I176" i="31"/>
  <c r="J176" i="31"/>
  <c r="I177" i="31"/>
  <c r="J177" i="31"/>
  <c r="I178" i="31"/>
  <c r="J178" i="31"/>
  <c r="I179" i="31"/>
  <c r="J179" i="31"/>
  <c r="I180" i="31"/>
  <c r="J180" i="31"/>
  <c r="I181" i="31"/>
  <c r="J181" i="31"/>
  <c r="I182" i="31"/>
  <c r="J182" i="31"/>
  <c r="I183" i="31"/>
  <c r="J183" i="31"/>
  <c r="I184" i="31"/>
  <c r="J184" i="31"/>
  <c r="I185" i="31"/>
  <c r="J185" i="31"/>
  <c r="I186" i="31"/>
  <c r="J186" i="31"/>
  <c r="I187" i="31"/>
  <c r="J187" i="31"/>
  <c r="I188" i="31"/>
  <c r="J188" i="31"/>
  <c r="I189" i="31"/>
  <c r="J189" i="31"/>
  <c r="I190" i="31"/>
  <c r="J190" i="31"/>
  <c r="I191" i="31"/>
  <c r="J191" i="31"/>
  <c r="I192" i="31"/>
  <c r="J192" i="31"/>
  <c r="I193" i="31"/>
  <c r="J193" i="31"/>
  <c r="I194" i="31"/>
  <c r="J194" i="31"/>
  <c r="I195" i="31"/>
  <c r="J195" i="31"/>
  <c r="I196" i="31"/>
  <c r="J196" i="31"/>
  <c r="I197" i="31"/>
  <c r="J197" i="31"/>
  <c r="I198" i="31"/>
  <c r="J198" i="31"/>
  <c r="I199" i="31"/>
  <c r="J199" i="31"/>
  <c r="I200" i="31"/>
  <c r="J200" i="31"/>
  <c r="I201" i="31"/>
  <c r="J201" i="31"/>
  <c r="I202" i="31"/>
  <c r="J202" i="31"/>
  <c r="I203" i="31"/>
  <c r="J203" i="31"/>
  <c r="I204" i="31"/>
  <c r="J204" i="31"/>
  <c r="I205" i="31"/>
  <c r="J205" i="31"/>
  <c r="I206" i="31"/>
  <c r="J206" i="31"/>
  <c r="I207" i="31"/>
  <c r="J207" i="31"/>
  <c r="I208" i="31"/>
  <c r="J208" i="31"/>
  <c r="I209" i="31"/>
  <c r="J209" i="31"/>
  <c r="I210" i="31"/>
  <c r="J210" i="31"/>
  <c r="I211" i="31"/>
  <c r="J211" i="31"/>
  <c r="I212" i="31"/>
  <c r="J212" i="31"/>
  <c r="I213" i="31"/>
  <c r="J213" i="31"/>
  <c r="I214" i="31"/>
  <c r="J214" i="31"/>
  <c r="I215" i="31"/>
  <c r="J215" i="31"/>
  <c r="I216" i="31"/>
  <c r="J216" i="31"/>
  <c r="I217" i="31"/>
  <c r="J217" i="31"/>
  <c r="I218" i="31"/>
  <c r="J218" i="31"/>
  <c r="I219" i="31"/>
  <c r="J219" i="31"/>
  <c r="I220" i="31"/>
  <c r="J220" i="31"/>
  <c r="I221" i="31"/>
  <c r="J221" i="31"/>
  <c r="I222" i="31"/>
  <c r="J222" i="31"/>
  <c r="I223" i="31"/>
  <c r="J223" i="31"/>
  <c r="I224" i="31"/>
  <c r="J224" i="31"/>
  <c r="I225" i="31"/>
  <c r="J225" i="31"/>
  <c r="I226" i="31"/>
  <c r="J226" i="31"/>
  <c r="I227" i="31"/>
  <c r="J227" i="31"/>
  <c r="I228" i="31"/>
  <c r="J228" i="31"/>
  <c r="I229" i="31"/>
  <c r="J229" i="31"/>
  <c r="I230" i="31"/>
  <c r="J230" i="31"/>
  <c r="I231" i="31"/>
  <c r="J231" i="31"/>
  <c r="I232" i="31"/>
  <c r="J232" i="31"/>
  <c r="I233" i="31"/>
  <c r="J233" i="31"/>
  <c r="I234" i="31"/>
  <c r="J234" i="31"/>
  <c r="I235" i="31"/>
  <c r="J235" i="31"/>
  <c r="I236" i="31"/>
  <c r="J236" i="31"/>
  <c r="I237" i="31"/>
  <c r="J237" i="31"/>
  <c r="I238" i="31"/>
  <c r="J238" i="31"/>
  <c r="I239" i="31"/>
  <c r="J239" i="31"/>
  <c r="I240" i="31"/>
  <c r="J240" i="31"/>
  <c r="I241" i="31"/>
  <c r="J241" i="31"/>
  <c r="I242" i="31"/>
  <c r="J242" i="31"/>
  <c r="I243" i="31"/>
  <c r="J243" i="31"/>
  <c r="I244" i="31"/>
  <c r="J244" i="31"/>
  <c r="I245" i="31"/>
  <c r="J245" i="31"/>
  <c r="I246" i="31"/>
  <c r="J246" i="31"/>
  <c r="I247" i="31"/>
  <c r="J247" i="31"/>
  <c r="I248" i="31"/>
  <c r="J248" i="31"/>
  <c r="I249" i="31"/>
  <c r="J249" i="31"/>
  <c r="I250" i="31"/>
  <c r="J250" i="31"/>
  <c r="I251" i="31"/>
  <c r="J251" i="31"/>
  <c r="I252" i="31"/>
  <c r="J252" i="31"/>
  <c r="I253" i="31"/>
  <c r="J253" i="31"/>
  <c r="I254" i="31"/>
  <c r="J254" i="31"/>
  <c r="I255" i="31"/>
  <c r="J255" i="31"/>
  <c r="I256" i="31"/>
  <c r="J256" i="31"/>
  <c r="I257" i="31"/>
  <c r="J257" i="31"/>
  <c r="I258" i="31"/>
  <c r="J258" i="31"/>
  <c r="I259" i="31"/>
  <c r="J259" i="31"/>
  <c r="I260" i="31"/>
  <c r="J260" i="31"/>
  <c r="I261" i="31"/>
  <c r="J261" i="31"/>
  <c r="I262" i="31"/>
  <c r="J262" i="31"/>
  <c r="I263" i="31"/>
  <c r="J263" i="31"/>
  <c r="I264" i="31"/>
  <c r="J264" i="31"/>
  <c r="I265" i="31"/>
  <c r="J265" i="31"/>
  <c r="I266" i="31"/>
  <c r="J266" i="31"/>
  <c r="I267" i="31"/>
  <c r="J267" i="31"/>
  <c r="I268" i="31"/>
  <c r="J268" i="31"/>
  <c r="I269" i="31"/>
  <c r="J269" i="31"/>
  <c r="I270" i="31"/>
  <c r="J270" i="31"/>
  <c r="I271" i="31"/>
  <c r="J271" i="31"/>
  <c r="I272" i="31"/>
  <c r="J272" i="31"/>
  <c r="I273" i="31"/>
  <c r="J273" i="31"/>
  <c r="I274" i="31"/>
  <c r="J274" i="31"/>
  <c r="I275" i="31"/>
  <c r="J275" i="31"/>
  <c r="I276" i="31"/>
  <c r="J276" i="31"/>
  <c r="I277" i="31"/>
  <c r="J277" i="31"/>
  <c r="I278" i="31"/>
  <c r="J278" i="31"/>
  <c r="I279" i="31"/>
  <c r="J279" i="31"/>
  <c r="I280" i="31"/>
  <c r="J280" i="31"/>
  <c r="I281" i="31"/>
  <c r="J281" i="31"/>
  <c r="I282" i="31"/>
  <c r="J282" i="31"/>
  <c r="I283" i="31"/>
  <c r="J283" i="31"/>
  <c r="I284" i="31"/>
  <c r="J284" i="31"/>
  <c r="I285" i="31"/>
  <c r="J285" i="31"/>
  <c r="I286" i="31"/>
  <c r="J286" i="31"/>
  <c r="I287" i="31"/>
  <c r="J287" i="31"/>
  <c r="I288" i="31"/>
  <c r="J288" i="31"/>
  <c r="I289" i="31"/>
  <c r="J289" i="31"/>
  <c r="I290" i="31"/>
  <c r="J290" i="31"/>
  <c r="I291" i="31"/>
  <c r="J291" i="31"/>
  <c r="I292" i="31"/>
  <c r="J292" i="31"/>
  <c r="I293" i="31"/>
  <c r="J293" i="31"/>
  <c r="I294" i="31"/>
  <c r="J294" i="31"/>
  <c r="I295" i="31"/>
  <c r="J295" i="31"/>
  <c r="I296" i="31"/>
  <c r="J296" i="31"/>
  <c r="I297" i="31"/>
  <c r="J297" i="31"/>
  <c r="I298" i="31"/>
  <c r="J298" i="31"/>
  <c r="I299" i="31"/>
  <c r="J299" i="31"/>
  <c r="I300" i="31"/>
  <c r="J300" i="31"/>
  <c r="I301" i="31"/>
  <c r="J301" i="31"/>
  <c r="I302" i="31"/>
  <c r="J302" i="31"/>
  <c r="I303" i="31"/>
  <c r="J303" i="31"/>
  <c r="I304" i="31"/>
  <c r="J304" i="31"/>
  <c r="I305" i="31"/>
  <c r="J305" i="31"/>
  <c r="I306" i="31"/>
  <c r="J306" i="31"/>
  <c r="I307" i="31"/>
  <c r="J307" i="31"/>
  <c r="I308" i="31"/>
  <c r="J308" i="31"/>
  <c r="I309" i="31"/>
  <c r="J309" i="31"/>
  <c r="I310" i="31"/>
  <c r="J310" i="31"/>
  <c r="I311" i="31"/>
  <c r="J311" i="31"/>
  <c r="I312" i="31"/>
  <c r="J312" i="31"/>
  <c r="I313" i="31"/>
  <c r="J313" i="31"/>
  <c r="I314" i="31"/>
  <c r="J314" i="31"/>
  <c r="I315" i="31"/>
  <c r="J315" i="31"/>
  <c r="I316" i="31"/>
  <c r="J316" i="31"/>
  <c r="I317" i="31"/>
  <c r="J317" i="31"/>
  <c r="I318" i="31"/>
  <c r="J318" i="31"/>
  <c r="I319" i="31"/>
  <c r="J319" i="31"/>
  <c r="I320" i="31"/>
  <c r="J320" i="31"/>
  <c r="I321" i="31"/>
  <c r="J321" i="31"/>
  <c r="I322" i="31"/>
  <c r="J322" i="31"/>
  <c r="I323" i="31"/>
  <c r="J323" i="31"/>
  <c r="I324" i="31"/>
  <c r="J324" i="31"/>
  <c r="I325" i="31"/>
  <c r="J325" i="31"/>
  <c r="I326" i="31"/>
  <c r="J326" i="31"/>
  <c r="I327" i="31"/>
  <c r="J327" i="31"/>
  <c r="I328" i="31"/>
  <c r="J328" i="31"/>
  <c r="I329" i="31"/>
  <c r="J329" i="31"/>
  <c r="I330" i="31"/>
  <c r="J330" i="31"/>
  <c r="I331" i="31"/>
  <c r="J331" i="31"/>
  <c r="I332" i="31"/>
  <c r="J332" i="31"/>
  <c r="I333" i="31"/>
  <c r="J333" i="31"/>
  <c r="I334" i="31"/>
  <c r="J334" i="31"/>
  <c r="I335" i="31"/>
  <c r="J335" i="31"/>
  <c r="I336" i="31"/>
  <c r="J336" i="31"/>
  <c r="I337" i="31"/>
  <c r="J337" i="31"/>
  <c r="I338" i="31"/>
  <c r="J338" i="31"/>
  <c r="I339" i="31"/>
  <c r="J339" i="31"/>
  <c r="I340" i="31"/>
  <c r="J340" i="31"/>
  <c r="I341" i="31"/>
  <c r="J341" i="31"/>
  <c r="I342" i="31"/>
  <c r="J342" i="31"/>
  <c r="I343" i="31"/>
  <c r="J343" i="31"/>
  <c r="I344" i="31"/>
  <c r="J344" i="31"/>
  <c r="I345" i="31"/>
  <c r="J345" i="31"/>
  <c r="I346" i="31"/>
  <c r="J346" i="31"/>
  <c r="I347" i="31"/>
  <c r="J347" i="31"/>
  <c r="I348" i="31"/>
  <c r="J348" i="31"/>
  <c r="I349" i="31"/>
  <c r="J349" i="31"/>
  <c r="I350" i="31"/>
  <c r="J350" i="31"/>
  <c r="I351" i="31"/>
  <c r="J351" i="31"/>
  <c r="I352" i="31"/>
  <c r="J352" i="31"/>
  <c r="I353" i="31"/>
  <c r="J353" i="31"/>
  <c r="I354" i="31"/>
  <c r="J354" i="31"/>
  <c r="I355" i="31"/>
  <c r="J355" i="31"/>
  <c r="I356" i="31"/>
  <c r="J356" i="31"/>
  <c r="I357" i="31"/>
  <c r="J357" i="31"/>
  <c r="I358" i="31"/>
  <c r="J358" i="31"/>
  <c r="I359" i="31"/>
  <c r="J359" i="31"/>
  <c r="I360" i="31"/>
  <c r="J360" i="31"/>
  <c r="I361" i="31"/>
  <c r="J361" i="31"/>
  <c r="I362" i="31"/>
  <c r="J362" i="31"/>
  <c r="I363" i="31"/>
  <c r="J363" i="31"/>
  <c r="I364" i="31"/>
  <c r="J364" i="31"/>
  <c r="I365" i="31"/>
  <c r="J365" i="31"/>
  <c r="I366" i="31"/>
  <c r="J366" i="31"/>
  <c r="I367" i="31"/>
  <c r="J367" i="31"/>
  <c r="I368" i="31"/>
  <c r="J368" i="31"/>
  <c r="I369" i="31"/>
  <c r="J369" i="31"/>
  <c r="I370" i="31"/>
  <c r="J370" i="31"/>
  <c r="I371" i="31"/>
  <c r="J371" i="31"/>
  <c r="I372" i="31"/>
  <c r="J372" i="31"/>
  <c r="I373" i="31"/>
  <c r="J373" i="31"/>
  <c r="I374" i="31"/>
  <c r="J374" i="31"/>
  <c r="I375" i="31"/>
  <c r="J375" i="31"/>
  <c r="I376" i="31"/>
  <c r="J376" i="31"/>
  <c r="I377" i="31"/>
  <c r="J377" i="31"/>
  <c r="I378" i="31"/>
  <c r="J378" i="31"/>
  <c r="I379" i="31"/>
  <c r="J379" i="31"/>
  <c r="I380" i="31"/>
  <c r="J380" i="31"/>
  <c r="I381" i="31"/>
  <c r="J381" i="31"/>
  <c r="I382" i="31"/>
  <c r="J382" i="31"/>
  <c r="I383" i="31"/>
  <c r="J383" i="31"/>
  <c r="I384" i="31"/>
  <c r="J384" i="31"/>
  <c r="I385" i="31"/>
  <c r="J385" i="31"/>
  <c r="I386" i="31"/>
  <c r="J386" i="31"/>
  <c r="I387" i="31"/>
  <c r="J387" i="31"/>
  <c r="I388" i="31"/>
  <c r="J388" i="31"/>
  <c r="I389" i="31"/>
  <c r="J389" i="31"/>
  <c r="I390" i="31"/>
  <c r="J390" i="31"/>
  <c r="I391" i="31"/>
  <c r="J391" i="31"/>
  <c r="I392" i="31"/>
  <c r="J392" i="31"/>
  <c r="I393" i="31"/>
  <c r="J393" i="31"/>
  <c r="I394" i="31"/>
  <c r="J394" i="31"/>
  <c r="I395" i="31"/>
  <c r="J395" i="31"/>
  <c r="I396" i="31"/>
  <c r="J396" i="31"/>
  <c r="I397" i="31"/>
  <c r="J397" i="31"/>
  <c r="I398" i="31"/>
  <c r="J398" i="31"/>
  <c r="I399" i="31"/>
  <c r="J399" i="31"/>
  <c r="I400" i="31"/>
  <c r="J400" i="31"/>
  <c r="I401" i="31"/>
  <c r="J401" i="31"/>
  <c r="I402" i="31"/>
  <c r="J402" i="31"/>
  <c r="I503" i="31"/>
  <c r="J50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H139" i="31"/>
  <c r="H140" i="31"/>
  <c r="H141" i="31"/>
  <c r="H142" i="31"/>
  <c r="H143" i="31"/>
  <c r="H144" i="31"/>
  <c r="H145" i="31"/>
  <c r="H146" i="31"/>
  <c r="H147" i="31"/>
  <c r="H148" i="31"/>
  <c r="H149" i="31"/>
  <c r="H150" i="31"/>
  <c r="H151" i="31"/>
  <c r="H152" i="31"/>
  <c r="H153" i="31"/>
  <c r="H154" i="31"/>
  <c r="H155" i="31"/>
  <c r="H156" i="31"/>
  <c r="H157" i="31"/>
  <c r="H158" i="31"/>
  <c r="H159" i="31"/>
  <c r="H160" i="31"/>
  <c r="H161" i="31"/>
  <c r="H162" i="31"/>
  <c r="H163" i="31"/>
  <c r="H164" i="31"/>
  <c r="H165" i="31"/>
  <c r="H166" i="31"/>
  <c r="H167" i="31"/>
  <c r="H168" i="31"/>
  <c r="H169" i="31"/>
  <c r="H170" i="31"/>
  <c r="H171" i="31"/>
  <c r="H172" i="31"/>
  <c r="H173" i="31"/>
  <c r="H174" i="31"/>
  <c r="H175" i="31"/>
  <c r="H176" i="31"/>
  <c r="H177" i="31"/>
  <c r="H178" i="31"/>
  <c r="H179" i="31"/>
  <c r="H180" i="31"/>
  <c r="H181" i="31"/>
  <c r="H182" i="31"/>
  <c r="H183" i="31"/>
  <c r="H184" i="31"/>
  <c r="H185" i="31"/>
  <c r="H186" i="31"/>
  <c r="H187" i="31"/>
  <c r="H188" i="31"/>
  <c r="H189" i="31"/>
  <c r="H190" i="31"/>
  <c r="H191" i="31"/>
  <c r="H192" i="31"/>
  <c r="H193" i="31"/>
  <c r="H194" i="31"/>
  <c r="H195" i="31"/>
  <c r="H196" i="31"/>
  <c r="H197" i="31"/>
  <c r="H198" i="31"/>
  <c r="H199" i="31"/>
  <c r="H200" i="31"/>
  <c r="H201" i="31"/>
  <c r="H202" i="31"/>
  <c r="H203" i="31"/>
  <c r="H204" i="31"/>
  <c r="H205" i="31"/>
  <c r="H206" i="31"/>
  <c r="H207" i="31"/>
  <c r="H208" i="31"/>
  <c r="H209" i="31"/>
  <c r="H210" i="31"/>
  <c r="H211" i="31"/>
  <c r="H212" i="31"/>
  <c r="H213" i="31"/>
  <c r="H214" i="31"/>
  <c r="H215" i="31"/>
  <c r="H216" i="31"/>
  <c r="H217" i="31"/>
  <c r="H218" i="31"/>
  <c r="H219" i="31"/>
  <c r="H220" i="31"/>
  <c r="H221" i="31"/>
  <c r="H222" i="31"/>
  <c r="H223" i="31"/>
  <c r="H224" i="31"/>
  <c r="H225" i="31"/>
  <c r="H226" i="31"/>
  <c r="H227" i="31"/>
  <c r="H228" i="31"/>
  <c r="H229" i="31"/>
  <c r="H230" i="31"/>
  <c r="H231" i="31"/>
  <c r="H232" i="31"/>
  <c r="H233" i="31"/>
  <c r="H234" i="31"/>
  <c r="H235" i="31"/>
  <c r="H236" i="31"/>
  <c r="H237" i="31"/>
  <c r="H238" i="31"/>
  <c r="H239" i="31"/>
  <c r="H240" i="31"/>
  <c r="H241" i="31"/>
  <c r="H242" i="31"/>
  <c r="H243" i="31"/>
  <c r="H244" i="31"/>
  <c r="H245" i="31"/>
  <c r="H246" i="31"/>
  <c r="H247" i="31"/>
  <c r="H248" i="31"/>
  <c r="H249" i="31"/>
  <c r="H250" i="31"/>
  <c r="H251" i="31"/>
  <c r="H252" i="31"/>
  <c r="H253" i="31"/>
  <c r="H254" i="31"/>
  <c r="H255" i="31"/>
  <c r="H256" i="31"/>
  <c r="H257" i="31"/>
  <c r="H258" i="31"/>
  <c r="H259" i="31"/>
  <c r="H260" i="31"/>
  <c r="H261" i="31"/>
  <c r="H262" i="31"/>
  <c r="H263" i="31"/>
  <c r="H264" i="31"/>
  <c r="H265" i="31"/>
  <c r="H266" i="31"/>
  <c r="H267" i="31"/>
  <c r="H268" i="31"/>
  <c r="H269" i="31"/>
  <c r="H270" i="31"/>
  <c r="H271" i="31"/>
  <c r="H272" i="31"/>
  <c r="H273" i="31"/>
  <c r="H274" i="31"/>
  <c r="H275" i="31"/>
  <c r="H276" i="31"/>
  <c r="H277" i="31"/>
  <c r="H278" i="31"/>
  <c r="H279" i="31"/>
  <c r="H280" i="31"/>
  <c r="H281" i="31"/>
  <c r="H282" i="31"/>
  <c r="H283" i="31"/>
  <c r="H284" i="31"/>
  <c r="H285" i="31"/>
  <c r="H286" i="31"/>
  <c r="H287" i="31"/>
  <c r="H288" i="31"/>
  <c r="H289" i="31"/>
  <c r="H290" i="31"/>
  <c r="H291" i="31"/>
  <c r="H292" i="31"/>
  <c r="H293" i="31"/>
  <c r="H294" i="31"/>
  <c r="H295" i="31"/>
  <c r="H296" i="31"/>
  <c r="H297" i="31"/>
  <c r="H298" i="31"/>
  <c r="H299" i="31"/>
  <c r="H300" i="31"/>
  <c r="H301" i="31"/>
  <c r="H302" i="31"/>
  <c r="H303" i="31"/>
  <c r="H304" i="31"/>
  <c r="H305" i="31"/>
  <c r="H306" i="31"/>
  <c r="H307" i="31"/>
  <c r="H308" i="31"/>
  <c r="H309" i="31"/>
  <c r="H310" i="31"/>
  <c r="H311" i="31"/>
  <c r="H312" i="31"/>
  <c r="H313" i="31"/>
  <c r="H314" i="31"/>
  <c r="H315" i="31"/>
  <c r="H316" i="31"/>
  <c r="H317" i="31"/>
  <c r="H318" i="31"/>
  <c r="H319" i="31"/>
  <c r="H320" i="31"/>
  <c r="H321" i="31"/>
  <c r="H322" i="31"/>
  <c r="H323" i="31"/>
  <c r="H324" i="31"/>
  <c r="H325" i="31"/>
  <c r="H326" i="31"/>
  <c r="H327" i="31"/>
  <c r="H328" i="31"/>
  <c r="H329" i="31"/>
  <c r="H330" i="31"/>
  <c r="H331" i="31"/>
  <c r="H332" i="31"/>
  <c r="H333" i="31"/>
  <c r="H334" i="31"/>
  <c r="H335" i="31"/>
  <c r="H336" i="31"/>
  <c r="H337" i="31"/>
  <c r="H338" i="31"/>
  <c r="H339" i="31"/>
  <c r="H340" i="31"/>
  <c r="H341" i="31"/>
  <c r="H342" i="31"/>
  <c r="H343" i="31"/>
  <c r="H344" i="31"/>
  <c r="H345" i="31"/>
  <c r="H346" i="31"/>
  <c r="H347" i="31"/>
  <c r="H348" i="31"/>
  <c r="H349" i="31"/>
  <c r="H350" i="31"/>
  <c r="H351" i="31"/>
  <c r="H352" i="31"/>
  <c r="H353" i="31"/>
  <c r="H354" i="31"/>
  <c r="H355" i="31"/>
  <c r="H356" i="31"/>
  <c r="H357" i="31"/>
  <c r="H358" i="31"/>
  <c r="H359" i="31"/>
  <c r="H360" i="31"/>
  <c r="H361" i="31"/>
  <c r="H362" i="31"/>
  <c r="H363" i="31"/>
  <c r="H364" i="31"/>
  <c r="H365" i="31"/>
  <c r="H366" i="31"/>
  <c r="H367" i="31"/>
  <c r="H368" i="31"/>
  <c r="H369" i="31"/>
  <c r="H370" i="31"/>
  <c r="H371" i="31"/>
  <c r="H372" i="31"/>
  <c r="H373" i="31"/>
  <c r="H374" i="31"/>
  <c r="H375" i="31"/>
  <c r="H376" i="31"/>
  <c r="H377" i="31"/>
  <c r="H378" i="31"/>
  <c r="H379" i="31"/>
  <c r="H380" i="31"/>
  <c r="H381" i="31"/>
  <c r="H382" i="31"/>
  <c r="H383" i="31"/>
  <c r="H384" i="31"/>
  <c r="H385" i="31"/>
  <c r="H386" i="31"/>
  <c r="H387" i="31"/>
  <c r="H388" i="31"/>
  <c r="H389" i="31"/>
  <c r="H390" i="31"/>
  <c r="H391" i="31"/>
  <c r="H392" i="31"/>
  <c r="H393" i="31"/>
  <c r="H394" i="31"/>
  <c r="H395" i="31"/>
  <c r="H396" i="31"/>
  <c r="H397" i="31"/>
  <c r="H398" i="31"/>
  <c r="H399" i="31"/>
  <c r="H400" i="31"/>
  <c r="H401" i="31"/>
  <c r="H402" i="31"/>
  <c r="H503" i="31"/>
  <c r="E13" i="31"/>
  <c r="J13" i="31" s="1"/>
  <c r="D13" i="31"/>
  <c r="I13" i="31" s="1"/>
  <c r="E12" i="31"/>
  <c r="J12" i="31" s="1"/>
  <c r="D12" i="31"/>
  <c r="I12" i="31" s="1"/>
  <c r="E11" i="31"/>
  <c r="J11" i="31" s="1"/>
  <c r="D11" i="31"/>
  <c r="I11" i="31" s="1"/>
  <c r="E10" i="31"/>
  <c r="J10" i="31" s="1"/>
  <c r="D10" i="31"/>
  <c r="I10" i="31" s="1"/>
  <c r="E9" i="31"/>
  <c r="J9" i="31" s="1"/>
  <c r="D9" i="31"/>
  <c r="I9" i="31" s="1"/>
  <c r="E8" i="31"/>
  <c r="J8" i="31" s="1"/>
  <c r="D8" i="31"/>
  <c r="I8" i="31" s="1"/>
  <c r="E7" i="31"/>
  <c r="J7" i="31" s="1"/>
  <c r="D7" i="31"/>
  <c r="I7" i="31" s="1"/>
  <c r="E6" i="31"/>
  <c r="J6" i="31" s="1"/>
  <c r="D6" i="31"/>
  <c r="I6" i="31" s="1"/>
  <c r="E5" i="31"/>
  <c r="J5" i="31" s="1"/>
  <c r="D5" i="31"/>
  <c r="I5" i="31" s="1"/>
  <c r="E4" i="31"/>
  <c r="J4" i="31" s="1"/>
  <c r="D4" i="31"/>
  <c r="I4" i="31" s="1"/>
  <c r="O13" i="31" l="1"/>
  <c r="N5" i="31"/>
  <c r="O9" i="31"/>
  <c r="N12" i="31"/>
  <c r="N8" i="31"/>
  <c r="N4" i="31"/>
  <c r="O5" i="31"/>
  <c r="N13" i="31"/>
  <c r="O10" i="31"/>
  <c r="N9" i="31"/>
  <c r="O6" i="31"/>
  <c r="O4" i="31"/>
  <c r="O11" i="31"/>
  <c r="N10" i="31"/>
  <c r="O7" i="31"/>
  <c r="N6" i="31"/>
  <c r="O12" i="31"/>
  <c r="N11" i="31"/>
  <c r="O8" i="31"/>
  <c r="N7" i="31"/>
  <c r="S3" i="31"/>
  <c r="D10" i="32"/>
  <c r="D29" i="32" l="1"/>
  <c r="D12" i="32"/>
  <c r="D13" i="32"/>
  <c r="D14" i="32"/>
  <c r="D15" i="32"/>
  <c r="D16" i="32"/>
  <c r="D17" i="32"/>
  <c r="D18" i="32"/>
  <c r="D19" i="32"/>
  <c r="D20" i="32"/>
  <c r="D21" i="32"/>
  <c r="D22" i="32"/>
  <c r="D23" i="32"/>
  <c r="D24" i="32"/>
  <c r="D25" i="32"/>
  <c r="D26" i="32"/>
  <c r="D27" i="32"/>
  <c r="D28"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1" i="32"/>
  <c r="AC4" i="19" l="1"/>
  <c r="AC10" i="19"/>
  <c r="M6" i="19"/>
  <c r="N6" i="19" l="1"/>
  <c r="O6" i="19"/>
  <c r="B7" i="28"/>
  <c r="B10" i="24"/>
  <c r="E41" i="24"/>
  <c r="E42" i="24"/>
  <c r="E40" i="24"/>
  <c r="E43" i="24"/>
  <c r="X7" i="19" l="1"/>
  <c r="AK9" i="19" s="1"/>
  <c r="E32" i="24"/>
  <c r="P2" i="31" l="1"/>
  <c r="H1" i="31"/>
  <c r="W1" i="31"/>
  <c r="T1" i="31"/>
  <c r="C1" i="31"/>
  <c r="F6" i="32"/>
  <c r="AC4" i="31" l="1"/>
  <c r="AD5" i="31"/>
  <c r="AE6" i="31"/>
  <c r="AC8" i="31"/>
  <c r="AD9" i="31"/>
  <c r="AE10" i="31"/>
  <c r="AC12" i="31"/>
  <c r="AD13" i="31"/>
  <c r="AE14" i="31"/>
  <c r="AC16" i="31"/>
  <c r="AD17" i="31"/>
  <c r="AE18" i="31"/>
  <c r="AC20" i="31"/>
  <c r="AD21" i="31"/>
  <c r="AE22" i="31"/>
  <c r="AC24" i="31"/>
  <c r="AD25" i="31"/>
  <c r="AE26" i="31"/>
  <c r="AC28" i="31"/>
  <c r="AD29" i="31"/>
  <c r="AE30" i="31"/>
  <c r="AC32" i="31"/>
  <c r="AD33" i="31"/>
  <c r="AE34" i="31"/>
  <c r="AC36" i="31"/>
  <c r="AD37" i="31"/>
  <c r="AE38" i="31"/>
  <c r="AC40" i="31"/>
  <c r="AD41" i="31"/>
  <c r="AE42" i="31"/>
  <c r="AC44" i="31"/>
  <c r="AD45" i="31"/>
  <c r="AE46" i="31"/>
  <c r="AC48" i="31"/>
  <c r="AD49" i="31"/>
  <c r="AE50" i="31"/>
  <c r="AC52" i="31"/>
  <c r="AD53" i="31"/>
  <c r="AE54" i="31"/>
  <c r="AC56" i="31"/>
  <c r="AD57" i="31"/>
  <c r="AE58" i="31"/>
  <c r="AC60" i="31"/>
  <c r="AD61" i="31"/>
  <c r="AE62" i="31"/>
  <c r="AC64" i="31"/>
  <c r="AD65" i="31"/>
  <c r="AE66" i="31"/>
  <c r="AC68" i="31"/>
  <c r="AD69" i="31"/>
  <c r="AE70" i="31"/>
  <c r="AC72" i="31"/>
  <c r="AD73" i="31"/>
  <c r="AE74" i="31"/>
  <c r="AC76" i="31"/>
  <c r="AD77" i="31"/>
  <c r="AE78" i="31"/>
  <c r="AC80" i="31"/>
  <c r="AD81" i="31"/>
  <c r="AE82" i="31"/>
  <c r="AC84" i="31"/>
  <c r="AD85" i="31"/>
  <c r="AE86" i="31"/>
  <c r="AC88" i="31"/>
  <c r="AD89" i="31"/>
  <c r="AE90" i="31"/>
  <c r="AC92" i="31"/>
  <c r="AD3" i="31"/>
  <c r="AD4" i="31"/>
  <c r="AE5" i="31"/>
  <c r="AC7" i="31"/>
  <c r="AD8" i="31"/>
  <c r="AE9" i="31"/>
  <c r="AC11" i="31"/>
  <c r="AD12" i="31"/>
  <c r="AE13" i="31"/>
  <c r="AC15" i="31"/>
  <c r="AD16" i="31"/>
  <c r="AE17" i="31"/>
  <c r="AC19" i="31"/>
  <c r="AD20" i="31"/>
  <c r="AE21" i="31"/>
  <c r="AC23" i="31"/>
  <c r="AD24" i="31"/>
  <c r="AE25" i="31"/>
  <c r="AC27" i="31"/>
  <c r="AD28" i="31"/>
  <c r="AE29" i="31"/>
  <c r="AC31" i="31"/>
  <c r="AD32" i="31"/>
  <c r="AE33" i="31"/>
  <c r="AC35" i="31"/>
  <c r="AD36" i="31"/>
  <c r="AE37" i="31"/>
  <c r="AC39" i="31"/>
  <c r="AD40" i="31"/>
  <c r="AE41" i="31"/>
  <c r="AC43" i="31"/>
  <c r="AD44" i="31"/>
  <c r="AE45" i="31"/>
  <c r="AC47" i="31"/>
  <c r="AD48" i="31"/>
  <c r="AE49" i="31"/>
  <c r="AC51" i="31"/>
  <c r="AD52" i="31"/>
  <c r="AE53" i="31"/>
  <c r="AC55" i="31"/>
  <c r="AD56" i="31"/>
  <c r="AE57" i="31"/>
  <c r="AC59" i="31"/>
  <c r="AD60" i="31"/>
  <c r="AE61" i="31"/>
  <c r="AC63" i="31"/>
  <c r="AD64" i="31"/>
  <c r="AE65" i="31"/>
  <c r="AC67" i="31"/>
  <c r="AD68" i="31"/>
  <c r="AE69" i="31"/>
  <c r="AC71" i="31"/>
  <c r="AD72" i="31"/>
  <c r="AE73" i="31"/>
  <c r="AC75" i="31"/>
  <c r="AD76" i="31"/>
  <c r="AE77" i="31"/>
  <c r="AC79" i="31"/>
  <c r="AD80" i="31"/>
  <c r="AE81" i="31"/>
  <c r="AC83" i="31"/>
  <c r="AD84" i="31"/>
  <c r="AE85" i="31"/>
  <c r="AC87" i="31"/>
  <c r="AD88" i="31"/>
  <c r="AE89" i="31"/>
  <c r="AC91" i="31"/>
  <c r="AD92" i="31"/>
  <c r="AC3" i="31"/>
  <c r="AE4" i="31"/>
  <c r="AC6" i="31"/>
  <c r="AD7" i="31"/>
  <c r="AE8" i="31"/>
  <c r="AC10" i="31"/>
  <c r="AD11" i="31"/>
  <c r="AE12" i="31"/>
  <c r="AC14" i="31"/>
  <c r="AD15" i="31"/>
  <c r="AE16" i="31"/>
  <c r="AC18" i="31"/>
  <c r="AD19" i="31"/>
  <c r="AE20" i="31"/>
  <c r="AC22" i="31"/>
  <c r="AD23" i="31"/>
  <c r="AE24" i="31"/>
  <c r="AC26" i="31"/>
  <c r="AD27" i="31"/>
  <c r="AE28" i="31"/>
  <c r="AC30" i="31"/>
  <c r="AD31" i="31"/>
  <c r="AE32" i="31"/>
  <c r="AC34" i="31"/>
  <c r="AD35" i="31"/>
  <c r="AE36" i="31"/>
  <c r="AC38" i="31"/>
  <c r="AD39" i="31"/>
  <c r="AE40" i="31"/>
  <c r="AC42" i="31"/>
  <c r="AD43" i="31"/>
  <c r="AE44" i="31"/>
  <c r="AC46" i="31"/>
  <c r="AD47" i="31"/>
  <c r="AE48" i="31"/>
  <c r="AC50" i="31"/>
  <c r="AD51" i="31"/>
  <c r="AE52" i="31"/>
  <c r="AC54" i="31"/>
  <c r="AD55" i="31"/>
  <c r="AE56" i="31"/>
  <c r="AC58" i="31"/>
  <c r="AD59" i="31"/>
  <c r="AE60" i="31"/>
  <c r="AC62" i="31"/>
  <c r="AD63" i="31"/>
  <c r="AE64" i="31"/>
  <c r="AC66" i="31"/>
  <c r="AD67" i="31"/>
  <c r="AE68" i="31"/>
  <c r="AC70" i="31"/>
  <c r="AD71" i="31"/>
  <c r="AE72" i="31"/>
  <c r="AC74" i="31"/>
  <c r="AD75" i="31"/>
  <c r="AE76" i="31"/>
  <c r="AC78" i="31"/>
  <c r="AD79" i="31"/>
  <c r="AE80" i="31"/>
  <c r="AC82" i="31"/>
  <c r="AD83" i="31"/>
  <c r="AE84" i="31"/>
  <c r="AC86" i="31"/>
  <c r="AD87" i="31"/>
  <c r="AE88" i="31"/>
  <c r="AC90" i="31"/>
  <c r="AD91" i="31"/>
  <c r="AE92" i="31"/>
  <c r="AC5" i="31"/>
  <c r="AD6" i="31"/>
  <c r="AE7" i="31"/>
  <c r="AC9" i="31"/>
  <c r="AD10" i="31"/>
  <c r="AE11" i="31"/>
  <c r="AC13" i="31"/>
  <c r="AD14" i="31"/>
  <c r="AE15" i="31"/>
  <c r="AC17" i="31"/>
  <c r="AD18" i="31"/>
  <c r="AE19" i="31"/>
  <c r="AC21" i="31"/>
  <c r="AD22" i="31"/>
  <c r="AE23" i="31"/>
  <c r="AC25" i="31"/>
  <c r="AD26" i="31"/>
  <c r="AE27" i="31"/>
  <c r="AC29" i="31"/>
  <c r="AD34" i="31"/>
  <c r="AE39" i="31"/>
  <c r="AC45" i="31"/>
  <c r="AD50" i="31"/>
  <c r="AE55" i="31"/>
  <c r="AC61" i="31"/>
  <c r="AD66" i="31"/>
  <c r="AE71" i="31"/>
  <c r="AC77" i="31"/>
  <c r="AD82" i="31"/>
  <c r="AE87" i="31"/>
  <c r="AE3" i="31"/>
  <c r="AD30" i="31"/>
  <c r="AE35" i="31"/>
  <c r="AC41" i="31"/>
  <c r="AD46" i="31"/>
  <c r="AE51" i="31"/>
  <c r="AC57" i="31"/>
  <c r="AD62" i="31"/>
  <c r="AE67" i="31"/>
  <c r="AC73" i="31"/>
  <c r="AD78" i="31"/>
  <c r="AE83" i="31"/>
  <c r="AC89" i="31"/>
  <c r="AC33" i="31"/>
  <c r="AC49" i="31"/>
  <c r="AE59" i="31"/>
  <c r="AD70" i="31"/>
  <c r="AC81" i="31"/>
  <c r="AE91" i="31"/>
  <c r="AE31" i="31"/>
  <c r="AC37" i="31"/>
  <c r="AD42" i="31"/>
  <c r="AE47" i="31"/>
  <c r="AC53" i="31"/>
  <c r="AD58" i="31"/>
  <c r="AE63" i="31"/>
  <c r="AC69" i="31"/>
  <c r="AD74" i="31"/>
  <c r="AE79" i="31"/>
  <c r="AC85" i="31"/>
  <c r="AD90" i="31"/>
  <c r="AD38" i="31"/>
  <c r="AE43" i="31"/>
  <c r="AD54" i="31"/>
  <c r="AC65" i="31"/>
  <c r="AE75" i="31"/>
  <c r="AD86" i="31"/>
  <c r="M7" i="19"/>
  <c r="E33" i="24"/>
  <c r="S5" i="19"/>
  <c r="S4" i="19"/>
  <c r="T4" i="19" s="1"/>
  <c r="N7" i="19" l="1"/>
  <c r="N8" i="19" s="1"/>
  <c r="O7" i="19"/>
  <c r="O8" i="19" s="1"/>
  <c r="T5" i="19"/>
  <c r="S6" i="19" s="1"/>
  <c r="E31" i="24" s="1"/>
  <c r="AJ10" i="19" s="1"/>
  <c r="O12" i="19"/>
  <c r="O11" i="19"/>
  <c r="E30" i="24" l="1"/>
  <c r="E45" i="24"/>
  <c r="AM10" i="19" s="1"/>
  <c r="E46" i="24"/>
  <c r="B33" i="24"/>
  <c r="F30" i="15"/>
  <c r="F29" i="15"/>
  <c r="F28" i="15"/>
  <c r="C24" i="15"/>
  <c r="F27" i="15"/>
  <c r="F26" i="15"/>
  <c r="F25" i="15"/>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10" i="16"/>
  <c r="K11" i="16"/>
  <c r="K12" i="16"/>
  <c r="K13" i="16"/>
  <c r="K14" i="16"/>
  <c r="K15" i="16"/>
  <c r="K16" i="16"/>
  <c r="K17" i="16"/>
  <c r="K18" i="16"/>
  <c r="K19" i="16"/>
  <c r="K20" i="16"/>
  <c r="K21" i="16"/>
  <c r="K22" i="16"/>
  <c r="K9" i="16"/>
  <c r="F23" i="15"/>
  <c r="F22" i="15"/>
  <c r="G85" i="16"/>
  <c r="G86" i="16"/>
  <c r="G87" i="16"/>
  <c r="G88" i="16"/>
  <c r="G89" i="16"/>
  <c r="G90" i="16"/>
  <c r="G91" i="16"/>
  <c r="G92" i="16"/>
  <c r="G93" i="16"/>
  <c r="G94" i="16"/>
  <c r="G95" i="16"/>
  <c r="G96" i="16"/>
  <c r="G97" i="16"/>
  <c r="G98" i="16"/>
  <c r="G84" i="16"/>
  <c r="G83" i="16"/>
  <c r="G60" i="16"/>
  <c r="G61" i="16"/>
  <c r="G62" i="16"/>
  <c r="G63" i="16"/>
  <c r="G64" i="16"/>
  <c r="G65" i="16"/>
  <c r="G66" i="16"/>
  <c r="G67" i="16"/>
  <c r="G68" i="16"/>
  <c r="G69" i="16"/>
  <c r="G70" i="16"/>
  <c r="G71" i="16"/>
  <c r="G72" i="16"/>
  <c r="G73" i="16"/>
  <c r="G74" i="16"/>
  <c r="G75" i="16"/>
  <c r="G76" i="16"/>
  <c r="G77" i="16"/>
  <c r="G78" i="16"/>
  <c r="G79" i="16"/>
  <c r="G80" i="16"/>
  <c r="G81" i="16"/>
  <c r="G82" i="16"/>
  <c r="G59" i="16"/>
  <c r="G35" i="16"/>
  <c r="G36" i="16"/>
  <c r="G37" i="16"/>
  <c r="G38" i="16"/>
  <c r="G39" i="16"/>
  <c r="G40" i="16"/>
  <c r="G41" i="16"/>
  <c r="G42" i="16"/>
  <c r="G43" i="16"/>
  <c r="G44" i="16"/>
  <c r="G45" i="16"/>
  <c r="G46" i="16"/>
  <c r="G47" i="16"/>
  <c r="G48" i="16"/>
  <c r="G49" i="16"/>
  <c r="G50" i="16"/>
  <c r="G51" i="16"/>
  <c r="G52" i="16"/>
  <c r="G53" i="16"/>
  <c r="G54" i="16"/>
  <c r="G55" i="16"/>
  <c r="G56" i="16"/>
  <c r="G57" i="16"/>
  <c r="G58" i="16"/>
  <c r="G34" i="16"/>
  <c r="G24" i="16"/>
  <c r="G25" i="16"/>
  <c r="G26" i="16"/>
  <c r="G27" i="16"/>
  <c r="G28" i="16"/>
  <c r="G29" i="16"/>
  <c r="G30" i="16"/>
  <c r="G31" i="16"/>
  <c r="G32" i="16"/>
  <c r="G33" i="16"/>
  <c r="G10" i="16"/>
  <c r="G11" i="16"/>
  <c r="G12" i="16"/>
  <c r="G13" i="16"/>
  <c r="G14" i="16"/>
  <c r="G15" i="16"/>
  <c r="G16" i="16"/>
  <c r="G17" i="16"/>
  <c r="G18" i="16"/>
  <c r="G19" i="16"/>
  <c r="G20" i="16"/>
  <c r="G21" i="16"/>
  <c r="G22" i="16"/>
  <c r="G23" i="16"/>
  <c r="G9" i="16"/>
  <c r="F24" i="15" l="1"/>
  <c r="F21" i="15"/>
  <c r="E47" i="24"/>
  <c r="N11" i="19" l="1"/>
  <c r="N12" i="19"/>
  <c r="O3" i="19" l="1"/>
  <c r="P6" i="19" l="1"/>
  <c r="N10" i="19" s="1"/>
  <c r="N13" i="19" s="1"/>
  <c r="P7" i="19"/>
  <c r="O10" i="19" s="1"/>
  <c r="A45" i="28"/>
  <c r="I17" i="24" l="1"/>
  <c r="I20" i="24"/>
  <c r="I26" i="24"/>
  <c r="I47" i="24"/>
  <c r="H47" i="24"/>
  <c r="I37" i="24"/>
  <c r="I38" i="24"/>
  <c r="I39" i="24"/>
  <c r="H38" i="24"/>
  <c r="H39" i="24"/>
  <c r="I30" i="24"/>
  <c r="I35" i="24"/>
  <c r="I36" i="24"/>
  <c r="H35" i="24"/>
  <c r="H36" i="24"/>
  <c r="H37" i="24"/>
  <c r="I31" i="24"/>
  <c r="I33" i="24"/>
  <c r="H33" i="24"/>
  <c r="H30" i="24"/>
  <c r="H31" i="24"/>
  <c r="H17" i="24"/>
  <c r="H20" i="24"/>
  <c r="H26" i="24"/>
  <c r="I14" i="24"/>
  <c r="H14" i="24"/>
  <c r="B49" i="24"/>
  <c r="E27" i="24"/>
  <c r="AH10" i="19" s="1"/>
  <c r="G3" i="32"/>
  <c r="G2" i="32"/>
  <c r="C1" i="16"/>
  <c r="C2" i="16"/>
  <c r="G2" i="16"/>
  <c r="S4" i="31"/>
  <c r="S5" i="31"/>
  <c r="S6" i="31"/>
  <c r="S7" i="31"/>
  <c r="S8" i="31"/>
  <c r="S9" i="31"/>
  <c r="S10" i="31"/>
  <c r="S11" i="31"/>
  <c r="S12" i="31"/>
  <c r="S13" i="31"/>
  <c r="S14" i="31"/>
  <c r="S15" i="31"/>
  <c r="S16" i="31"/>
  <c r="S17" i="31"/>
  <c r="S18" i="31"/>
  <c r="S19" i="31"/>
  <c r="S20" i="31"/>
  <c r="S21" i="31"/>
  <c r="S22" i="31"/>
  <c r="S23" i="31"/>
  <c r="S24" i="31"/>
  <c r="S25" i="31"/>
  <c r="S26" i="31"/>
  <c r="S27" i="31"/>
  <c r="S28" i="31"/>
  <c r="S29" i="31"/>
  <c r="S30" i="31"/>
  <c r="S31" i="31"/>
  <c r="S32" i="31"/>
  <c r="S33" i="31"/>
  <c r="S34" i="31"/>
  <c r="S35" i="31"/>
  <c r="S36" i="31"/>
  <c r="S37" i="31"/>
  <c r="S38" i="31"/>
  <c r="S39" i="31"/>
  <c r="S40" i="31"/>
  <c r="S41" i="31"/>
  <c r="S42" i="31"/>
  <c r="S43" i="31"/>
  <c r="S44" i="31"/>
  <c r="S45" i="31"/>
  <c r="S46" i="31"/>
  <c r="S47" i="31"/>
  <c r="S48" i="31"/>
  <c r="S49" i="31"/>
  <c r="S50" i="31"/>
  <c r="S51" i="31"/>
  <c r="S52" i="31"/>
  <c r="S53" i="31"/>
  <c r="S54" i="31"/>
  <c r="S55" i="31"/>
  <c r="S56" i="31"/>
  <c r="S57" i="31"/>
  <c r="S58" i="31"/>
  <c r="S59" i="31"/>
  <c r="S60" i="31"/>
  <c r="S61" i="31"/>
  <c r="S62" i="31"/>
  <c r="S63" i="31"/>
  <c r="S64" i="31"/>
  <c r="S65" i="31"/>
  <c r="S66" i="31"/>
  <c r="S67" i="31"/>
  <c r="S68" i="31"/>
  <c r="S69" i="31"/>
  <c r="S70" i="31"/>
  <c r="S71" i="31"/>
  <c r="S72" i="31"/>
  <c r="S73" i="31"/>
  <c r="S74" i="31"/>
  <c r="S75" i="31"/>
  <c r="S76" i="31"/>
  <c r="S77" i="31"/>
  <c r="S78" i="31"/>
  <c r="S79" i="31"/>
  <c r="S80" i="31"/>
  <c r="S81" i="31"/>
  <c r="S82" i="31"/>
  <c r="S83" i="31"/>
  <c r="S84" i="31"/>
  <c r="S85" i="31"/>
  <c r="S86" i="31"/>
  <c r="S87" i="31"/>
  <c r="S88" i="31"/>
  <c r="S89" i="31"/>
  <c r="S90" i="31"/>
  <c r="S91" i="31"/>
  <c r="S92" i="31"/>
  <c r="F99" i="32" l="1"/>
  <c r="R92" i="31" s="1"/>
  <c r="F95" i="32"/>
  <c r="R88" i="31" s="1"/>
  <c r="F91" i="32"/>
  <c r="R84" i="31" s="1"/>
  <c r="F87" i="32"/>
  <c r="R80" i="31" s="1"/>
  <c r="F83" i="32"/>
  <c r="R76" i="31" s="1"/>
  <c r="F79" i="32"/>
  <c r="R72" i="31" s="1"/>
  <c r="F75" i="32"/>
  <c r="R68" i="31" s="1"/>
  <c r="F71" i="32"/>
  <c r="R64" i="31" s="1"/>
  <c r="F67" i="32"/>
  <c r="R60" i="31" s="1"/>
  <c r="F63" i="32"/>
  <c r="R56" i="31" s="1"/>
  <c r="F59" i="32"/>
  <c r="R52" i="31" s="1"/>
  <c r="F55" i="32"/>
  <c r="R48" i="31" s="1"/>
  <c r="F51" i="32"/>
  <c r="R44" i="31" s="1"/>
  <c r="F47" i="32"/>
  <c r="R40" i="31" s="1"/>
  <c r="F43" i="32"/>
  <c r="R36" i="31" s="1"/>
  <c r="F39" i="32"/>
  <c r="R32" i="31" s="1"/>
  <c r="F35" i="32"/>
  <c r="R28" i="31" s="1"/>
  <c r="F31" i="32"/>
  <c r="R24" i="31" s="1"/>
  <c r="F27" i="32"/>
  <c r="R20" i="31" s="1"/>
  <c r="F23" i="32"/>
  <c r="R16" i="31" s="1"/>
  <c r="F19" i="32"/>
  <c r="R12" i="31" s="1"/>
  <c r="F15" i="32"/>
  <c r="R8" i="31" s="1"/>
  <c r="F98" i="32"/>
  <c r="R91" i="31" s="1"/>
  <c r="F94" i="32"/>
  <c r="R87" i="31" s="1"/>
  <c r="F90" i="32"/>
  <c r="R83" i="31" s="1"/>
  <c r="F86" i="32"/>
  <c r="R79" i="31" s="1"/>
  <c r="F82" i="32"/>
  <c r="R75" i="31" s="1"/>
  <c r="F78" i="32"/>
  <c r="R71" i="31" s="1"/>
  <c r="F74" i="32"/>
  <c r="R67" i="31" s="1"/>
  <c r="F70" i="32"/>
  <c r="R63" i="31" s="1"/>
  <c r="F66" i="32"/>
  <c r="R59" i="31" s="1"/>
  <c r="F62" i="32"/>
  <c r="R55" i="31" s="1"/>
  <c r="F58" i="32"/>
  <c r="R51" i="31" s="1"/>
  <c r="F54" i="32"/>
  <c r="R47" i="31" s="1"/>
  <c r="F50" i="32"/>
  <c r="R43" i="31" s="1"/>
  <c r="F93" i="32"/>
  <c r="R86" i="31" s="1"/>
  <c r="F85" i="32"/>
  <c r="R78" i="31" s="1"/>
  <c r="F77" i="32"/>
  <c r="R70" i="31" s="1"/>
  <c r="F69" i="32"/>
  <c r="R62" i="31" s="1"/>
  <c r="F61" i="32"/>
  <c r="R54" i="31" s="1"/>
  <c r="F53" i="32"/>
  <c r="R46" i="31" s="1"/>
  <c r="F46" i="32"/>
  <c r="R39" i="31" s="1"/>
  <c r="F41" i="32"/>
  <c r="R34" i="31" s="1"/>
  <c r="F36" i="32"/>
  <c r="R29" i="31" s="1"/>
  <c r="F30" i="32"/>
  <c r="R23" i="31" s="1"/>
  <c r="F25" i="32"/>
  <c r="R18" i="31" s="1"/>
  <c r="F20" i="32"/>
  <c r="R13" i="31" s="1"/>
  <c r="F14" i="32"/>
  <c r="R7" i="31" s="1"/>
  <c r="F97" i="32"/>
  <c r="R90" i="31" s="1"/>
  <c r="F81" i="32"/>
  <c r="R74" i="31" s="1"/>
  <c r="F73" i="32"/>
  <c r="R66" i="31" s="1"/>
  <c r="F57" i="32"/>
  <c r="R50" i="31" s="1"/>
  <c r="F49" i="32"/>
  <c r="R42" i="31" s="1"/>
  <c r="F38" i="32"/>
  <c r="R31" i="31" s="1"/>
  <c r="F33" i="32"/>
  <c r="R26" i="31" s="1"/>
  <c r="F22" i="32"/>
  <c r="R15" i="31" s="1"/>
  <c r="F96" i="32"/>
  <c r="R89" i="31" s="1"/>
  <c r="F88" i="32"/>
  <c r="R81" i="31" s="1"/>
  <c r="F80" i="32"/>
  <c r="R73" i="31" s="1"/>
  <c r="F72" i="32"/>
  <c r="R65" i="31" s="1"/>
  <c r="F64" i="32"/>
  <c r="R57" i="31" s="1"/>
  <c r="F56" i="32"/>
  <c r="R49" i="31" s="1"/>
  <c r="F48" i="32"/>
  <c r="R41" i="31" s="1"/>
  <c r="F42" i="32"/>
  <c r="R35" i="31" s="1"/>
  <c r="F37" i="32"/>
  <c r="R30" i="31" s="1"/>
  <c r="F32" i="32"/>
  <c r="R25" i="31" s="1"/>
  <c r="F26" i="32"/>
  <c r="R19" i="31" s="1"/>
  <c r="F21" i="32"/>
  <c r="R14" i="31" s="1"/>
  <c r="F16" i="32"/>
  <c r="R9" i="31" s="1"/>
  <c r="F92" i="32"/>
  <c r="R85" i="31" s="1"/>
  <c r="F84" i="32"/>
  <c r="R77" i="31" s="1"/>
  <c r="F76" i="32"/>
  <c r="R69" i="31" s="1"/>
  <c r="F68" i="32"/>
  <c r="R61" i="31" s="1"/>
  <c r="F60" i="32"/>
  <c r="R53" i="31" s="1"/>
  <c r="F52" i="32"/>
  <c r="R45" i="31" s="1"/>
  <c r="F45" i="32"/>
  <c r="R38" i="31" s="1"/>
  <c r="F40" i="32"/>
  <c r="R33" i="31" s="1"/>
  <c r="F34" i="32"/>
  <c r="R27" i="31" s="1"/>
  <c r="F29" i="32"/>
  <c r="R22" i="31" s="1"/>
  <c r="F24" i="32"/>
  <c r="R17" i="31" s="1"/>
  <c r="F18" i="32"/>
  <c r="R11" i="31" s="1"/>
  <c r="F13" i="32"/>
  <c r="R6" i="31" s="1"/>
  <c r="F89" i="32"/>
  <c r="R82" i="31" s="1"/>
  <c r="F65" i="32"/>
  <c r="R58" i="31" s="1"/>
  <c r="F44" i="32"/>
  <c r="R37" i="31" s="1"/>
  <c r="F28" i="32"/>
  <c r="R21" i="31" s="1"/>
  <c r="F17" i="32"/>
  <c r="R10" i="31" s="1"/>
  <c r="B6" i="32"/>
  <c r="AA58" i="31" l="1"/>
  <c r="AB58" i="31"/>
  <c r="Y58" i="31"/>
  <c r="Z58" i="31"/>
  <c r="X58" i="31"/>
  <c r="W58" i="31"/>
  <c r="Z69" i="31"/>
  <c r="AA69" i="31"/>
  <c r="AB69" i="31"/>
  <c r="X69" i="31"/>
  <c r="W69" i="31"/>
  <c r="Y69" i="31"/>
  <c r="AB35" i="31"/>
  <c r="AA35" i="31"/>
  <c r="X35" i="31"/>
  <c r="Y35" i="31"/>
  <c r="Z35" i="31"/>
  <c r="W35" i="31"/>
  <c r="AB7" i="31"/>
  <c r="W7" i="31"/>
  <c r="Z7" i="31"/>
  <c r="AA7" i="31"/>
  <c r="X7" i="31"/>
  <c r="Y7" i="31"/>
  <c r="AA86" i="31"/>
  <c r="Z86" i="31"/>
  <c r="Y86" i="31"/>
  <c r="AB86" i="31"/>
  <c r="X86" i="31"/>
  <c r="W86" i="31"/>
  <c r="AB71" i="31"/>
  <c r="Z71" i="31"/>
  <c r="AA71" i="31"/>
  <c r="W71" i="31"/>
  <c r="Y71" i="31"/>
  <c r="X71" i="31"/>
  <c r="Z48" i="31"/>
  <c r="Y48" i="31"/>
  <c r="AA48" i="31"/>
  <c r="AB48" i="31"/>
  <c r="W48" i="31"/>
  <c r="X48" i="31"/>
  <c r="AA10" i="31"/>
  <c r="AB10" i="31"/>
  <c r="W10" i="31"/>
  <c r="X10" i="31"/>
  <c r="Y10" i="31"/>
  <c r="Z10" i="31"/>
  <c r="Z45" i="31"/>
  <c r="W45" i="31"/>
  <c r="AA45" i="31"/>
  <c r="X45" i="31"/>
  <c r="AB45" i="31"/>
  <c r="Y45" i="31"/>
  <c r="Z77" i="31"/>
  <c r="AA77" i="31"/>
  <c r="X77" i="31"/>
  <c r="Y77" i="31"/>
  <c r="W77" i="31"/>
  <c r="AB77" i="31"/>
  <c r="AB19" i="31"/>
  <c r="W19" i="31"/>
  <c r="AA19" i="31"/>
  <c r="X19" i="31"/>
  <c r="Y19" i="31"/>
  <c r="Z19" i="31"/>
  <c r="Z41" i="31"/>
  <c r="AA41" i="31"/>
  <c r="W41" i="31"/>
  <c r="AB41" i="31"/>
  <c r="X41" i="31"/>
  <c r="Y41" i="31"/>
  <c r="Z73" i="31"/>
  <c r="AA73" i="31"/>
  <c r="AB73" i="31"/>
  <c r="X73" i="31"/>
  <c r="W73" i="31"/>
  <c r="Y73" i="31"/>
  <c r="AA26" i="31"/>
  <c r="AB26" i="31"/>
  <c r="W26" i="31"/>
  <c r="X26" i="31"/>
  <c r="Y26" i="31"/>
  <c r="Z26" i="31"/>
  <c r="AA66" i="31"/>
  <c r="Z66" i="31"/>
  <c r="AB66" i="31"/>
  <c r="Y66" i="31"/>
  <c r="X66" i="31"/>
  <c r="W66" i="31"/>
  <c r="Z13" i="31"/>
  <c r="Y13" i="31"/>
  <c r="X13" i="31"/>
  <c r="AA13" i="31"/>
  <c r="W13" i="31"/>
  <c r="AB13" i="31"/>
  <c r="AA34" i="31"/>
  <c r="W34" i="31"/>
  <c r="Z34" i="31"/>
  <c r="X34" i="31"/>
  <c r="AB34" i="31"/>
  <c r="Y34" i="31"/>
  <c r="AA62" i="31"/>
  <c r="Z62" i="31"/>
  <c r="AB62" i="31"/>
  <c r="Y62" i="31"/>
  <c r="X62" i="31"/>
  <c r="W62" i="31"/>
  <c r="AB43" i="31"/>
  <c r="X43" i="31"/>
  <c r="Z43" i="31"/>
  <c r="Y43" i="31"/>
  <c r="AA43" i="31"/>
  <c r="W43" i="31"/>
  <c r="AB59" i="31"/>
  <c r="Z59" i="31"/>
  <c r="AA59" i="31"/>
  <c r="Y59" i="31"/>
  <c r="W59" i="31"/>
  <c r="X59" i="31"/>
  <c r="AB75" i="31"/>
  <c r="Z75" i="31"/>
  <c r="AA75" i="31"/>
  <c r="Y75" i="31"/>
  <c r="W75" i="31"/>
  <c r="X75" i="31"/>
  <c r="AB91" i="31"/>
  <c r="Z91" i="31"/>
  <c r="AA91" i="31"/>
  <c r="W91" i="31"/>
  <c r="X91" i="31"/>
  <c r="Y91" i="31"/>
  <c r="X20" i="31"/>
  <c r="Y20" i="31"/>
  <c r="Z20" i="31"/>
  <c r="AA20" i="31"/>
  <c r="W20" i="31"/>
  <c r="AB20" i="31"/>
  <c r="Y36" i="31"/>
  <c r="Z36" i="31"/>
  <c r="AA36" i="31"/>
  <c r="W36" i="31"/>
  <c r="X36" i="31"/>
  <c r="AB36" i="31"/>
  <c r="Y52" i="31"/>
  <c r="Z52" i="31"/>
  <c r="AA52" i="31"/>
  <c r="W52" i="31"/>
  <c r="AB52" i="31"/>
  <c r="X52" i="31"/>
  <c r="Z68" i="31"/>
  <c r="AA68" i="31"/>
  <c r="W68" i="31"/>
  <c r="AB68" i="31"/>
  <c r="X68" i="31"/>
  <c r="Y68" i="31"/>
  <c r="Z84" i="31"/>
  <c r="AA84" i="31"/>
  <c r="W84" i="31"/>
  <c r="X84" i="31"/>
  <c r="AB84" i="31"/>
  <c r="Y84" i="31"/>
  <c r="AA38" i="31"/>
  <c r="W38" i="31"/>
  <c r="X38" i="31"/>
  <c r="Z38" i="31"/>
  <c r="Y38" i="31"/>
  <c r="AB38" i="31"/>
  <c r="Z65" i="31"/>
  <c r="AB65" i="31"/>
  <c r="X65" i="31"/>
  <c r="W65" i="31"/>
  <c r="Y65" i="31"/>
  <c r="AA65" i="31"/>
  <c r="Z29" i="31"/>
  <c r="W29" i="31"/>
  <c r="AA29" i="31"/>
  <c r="X29" i="31"/>
  <c r="AB29" i="31"/>
  <c r="Y29" i="31"/>
  <c r="AB55" i="31"/>
  <c r="Z55" i="31"/>
  <c r="AA55" i="31"/>
  <c r="Y55" i="31"/>
  <c r="W55" i="31"/>
  <c r="X55" i="31"/>
  <c r="X16" i="31"/>
  <c r="Z16" i="31"/>
  <c r="AA16" i="31"/>
  <c r="AB16" i="31"/>
  <c r="W16" i="31"/>
  <c r="Y16" i="31"/>
  <c r="Z64" i="31"/>
  <c r="AA64" i="31"/>
  <c r="AB64" i="31"/>
  <c r="W64" i="31"/>
  <c r="X64" i="31"/>
  <c r="Y64" i="31"/>
  <c r="AA82" i="31"/>
  <c r="Z82" i="31"/>
  <c r="AB82" i="31"/>
  <c r="Y82" i="31"/>
  <c r="W82" i="31"/>
  <c r="X82" i="31"/>
  <c r="Z21" i="31"/>
  <c r="Y21" i="31"/>
  <c r="AA21" i="31"/>
  <c r="AB21" i="31"/>
  <c r="W21" i="31"/>
  <c r="X21" i="31"/>
  <c r="AA6" i="31"/>
  <c r="X6" i="31"/>
  <c r="Y6" i="31"/>
  <c r="Z6" i="31"/>
  <c r="W6" i="31"/>
  <c r="AB6" i="31"/>
  <c r="AB27" i="31"/>
  <c r="X27" i="31"/>
  <c r="Z27" i="31"/>
  <c r="Y27" i="31"/>
  <c r="AA27" i="31"/>
  <c r="W27" i="31"/>
  <c r="Z53" i="31"/>
  <c r="AA53" i="31"/>
  <c r="AB53" i="31"/>
  <c r="X53" i="31"/>
  <c r="W53" i="31"/>
  <c r="Y53" i="31"/>
  <c r="Z85" i="31"/>
  <c r="AA85" i="31"/>
  <c r="AB85" i="31"/>
  <c r="X85" i="31"/>
  <c r="Y85" i="31"/>
  <c r="W85" i="31"/>
  <c r="Z25" i="31"/>
  <c r="Y25" i="31"/>
  <c r="AA25" i="31"/>
  <c r="AB25" i="31"/>
  <c r="W25" i="31"/>
  <c r="X25" i="31"/>
  <c r="Z49" i="31"/>
  <c r="AB49" i="31"/>
  <c r="W49" i="31"/>
  <c r="X49" i="31"/>
  <c r="AA49" i="31"/>
  <c r="Y49" i="31"/>
  <c r="Z81" i="31"/>
  <c r="AB81" i="31"/>
  <c r="AA81" i="31"/>
  <c r="X81" i="31"/>
  <c r="Y81" i="31"/>
  <c r="W81" i="31"/>
  <c r="AB31" i="31"/>
  <c r="X31" i="31"/>
  <c r="Y31" i="31"/>
  <c r="Z31" i="31"/>
  <c r="AA31" i="31"/>
  <c r="W31" i="31"/>
  <c r="AA74" i="31"/>
  <c r="AB74" i="31"/>
  <c r="Z74" i="31"/>
  <c r="Y74" i="31"/>
  <c r="W74" i="31"/>
  <c r="X74" i="31"/>
  <c r="AA18" i="31"/>
  <c r="Y18" i="31"/>
  <c r="Z18" i="31"/>
  <c r="AB18" i="31"/>
  <c r="W18" i="31"/>
  <c r="X18" i="31"/>
  <c r="AB39" i="31"/>
  <c r="Z39" i="31"/>
  <c r="X39" i="31"/>
  <c r="AA39" i="31"/>
  <c r="Y39" i="31"/>
  <c r="W39" i="31"/>
  <c r="AA70" i="31"/>
  <c r="Z70" i="31"/>
  <c r="Y70" i="31"/>
  <c r="AB70" i="31"/>
  <c r="W70" i="31"/>
  <c r="X70" i="31"/>
  <c r="AB47" i="31"/>
  <c r="X47" i="31"/>
  <c r="Y47" i="31"/>
  <c r="Z47" i="31"/>
  <c r="W47" i="31"/>
  <c r="AA47" i="31"/>
  <c r="AB63" i="31"/>
  <c r="Z63" i="31"/>
  <c r="W63" i="31"/>
  <c r="AA63" i="31"/>
  <c r="X63" i="31"/>
  <c r="Y63" i="31"/>
  <c r="AB79" i="31"/>
  <c r="Z79" i="31"/>
  <c r="AA79" i="31"/>
  <c r="Y79" i="31"/>
  <c r="W79" i="31"/>
  <c r="X79" i="31"/>
  <c r="X8" i="31"/>
  <c r="AB8" i="31"/>
  <c r="W8" i="31"/>
  <c r="Y8" i="31"/>
  <c r="Z8" i="31"/>
  <c r="AA8" i="31"/>
  <c r="X24" i="31"/>
  <c r="AB24" i="31"/>
  <c r="W24" i="31"/>
  <c r="Y24" i="31"/>
  <c r="Z24" i="31"/>
  <c r="AA24" i="31"/>
  <c r="AB40" i="31"/>
  <c r="Y40" i="31"/>
  <c r="Z40" i="31"/>
  <c r="W40" i="31"/>
  <c r="AA40" i="31"/>
  <c r="X40" i="31"/>
  <c r="AB56" i="31"/>
  <c r="Z56" i="31"/>
  <c r="W56" i="31"/>
  <c r="X56" i="31"/>
  <c r="AA56" i="31"/>
  <c r="Y56" i="31"/>
  <c r="AB72" i="31"/>
  <c r="Z72" i="31"/>
  <c r="W72" i="31"/>
  <c r="X72" i="31"/>
  <c r="AA72" i="31"/>
  <c r="Y72" i="31"/>
  <c r="AB88" i="31"/>
  <c r="Z88" i="31"/>
  <c r="AA88" i="31"/>
  <c r="W88" i="31"/>
  <c r="X88" i="31"/>
  <c r="Y88" i="31"/>
  <c r="Z17" i="31"/>
  <c r="Y17" i="31"/>
  <c r="AB17" i="31"/>
  <c r="W17" i="31"/>
  <c r="X17" i="31"/>
  <c r="AA17" i="31"/>
  <c r="AA14" i="31"/>
  <c r="Z14" i="31"/>
  <c r="AB14" i="31"/>
  <c r="W14" i="31"/>
  <c r="X14" i="31"/>
  <c r="Y14" i="31"/>
  <c r="AB15" i="31"/>
  <c r="W15" i="31"/>
  <c r="X15" i="31"/>
  <c r="Y15" i="31"/>
  <c r="Z15" i="31"/>
  <c r="AA15" i="31"/>
  <c r="AA50" i="31"/>
  <c r="W50" i="31"/>
  <c r="Z50" i="31"/>
  <c r="X50" i="31"/>
  <c r="AB50" i="31"/>
  <c r="Y50" i="31"/>
  <c r="AA54" i="31"/>
  <c r="W54" i="31"/>
  <c r="Z54" i="31"/>
  <c r="Y54" i="31"/>
  <c r="AB54" i="31"/>
  <c r="X54" i="31"/>
  <c r="AB87" i="31"/>
  <c r="Z87" i="31"/>
  <c r="AA87" i="31"/>
  <c r="Y87" i="31"/>
  <c r="W87" i="31"/>
  <c r="X87" i="31"/>
  <c r="Z32" i="31"/>
  <c r="Y32" i="31"/>
  <c r="AA32" i="31"/>
  <c r="AB32" i="31"/>
  <c r="W32" i="31"/>
  <c r="X32" i="31"/>
  <c r="Z80" i="31"/>
  <c r="AA80" i="31"/>
  <c r="AB80" i="31"/>
  <c r="W80" i="31"/>
  <c r="X80" i="31"/>
  <c r="Y80" i="31"/>
  <c r="AA22" i="31"/>
  <c r="X22" i="31"/>
  <c r="Y22" i="31"/>
  <c r="Z22" i="31"/>
  <c r="AB22" i="31"/>
  <c r="W22" i="31"/>
  <c r="Z37" i="31"/>
  <c r="AA37" i="31"/>
  <c r="AB37" i="31"/>
  <c r="W37" i="31"/>
  <c r="X37" i="31"/>
  <c r="Y37" i="31"/>
  <c r="AB11" i="31"/>
  <c r="W11" i="31"/>
  <c r="Y11" i="31"/>
  <c r="Z11" i="31"/>
  <c r="AA11" i="31"/>
  <c r="X11" i="31"/>
  <c r="Z33" i="31"/>
  <c r="AB33" i="31"/>
  <c r="W33" i="31"/>
  <c r="X33" i="31"/>
  <c r="AA33" i="31"/>
  <c r="Y33" i="31"/>
  <c r="Z61" i="31"/>
  <c r="AA61" i="31"/>
  <c r="X61" i="31"/>
  <c r="AB61" i="31"/>
  <c r="Y61" i="31"/>
  <c r="W61" i="31"/>
  <c r="Z9" i="31"/>
  <c r="Y9" i="31"/>
  <c r="AA9" i="31"/>
  <c r="AB9" i="31"/>
  <c r="W9" i="31"/>
  <c r="X9" i="31"/>
  <c r="AA30" i="31"/>
  <c r="Z30" i="31"/>
  <c r="W30" i="31"/>
  <c r="AB30" i="31"/>
  <c r="X30" i="31"/>
  <c r="Y30" i="31"/>
  <c r="Z57" i="31"/>
  <c r="AA57" i="31"/>
  <c r="AB57" i="31"/>
  <c r="X57" i="31"/>
  <c r="Y57" i="31"/>
  <c r="W57" i="31"/>
  <c r="Z89" i="31"/>
  <c r="AA89" i="31"/>
  <c r="AB89" i="31"/>
  <c r="X89" i="31"/>
  <c r="Y89" i="31"/>
  <c r="W89" i="31"/>
  <c r="AA42" i="31"/>
  <c r="AB42" i="31"/>
  <c r="W42" i="31"/>
  <c r="X42" i="31"/>
  <c r="Y42" i="31"/>
  <c r="Z42" i="31"/>
  <c r="AA90" i="31"/>
  <c r="AB90" i="31"/>
  <c r="Y90" i="31"/>
  <c r="X90" i="31"/>
  <c r="Z90" i="31"/>
  <c r="W90" i="31"/>
  <c r="AB23" i="31"/>
  <c r="W23" i="31"/>
  <c r="Z23" i="31"/>
  <c r="AA23" i="31"/>
  <c r="X23" i="31"/>
  <c r="Y23" i="31"/>
  <c r="AA46" i="31"/>
  <c r="Z46" i="31"/>
  <c r="W46" i="31"/>
  <c r="AB46" i="31"/>
  <c r="X46" i="31"/>
  <c r="Y46" i="31"/>
  <c r="AA78" i="31"/>
  <c r="Z78" i="31"/>
  <c r="AB78" i="31"/>
  <c r="Y78" i="31"/>
  <c r="W78" i="31"/>
  <c r="X78" i="31"/>
  <c r="AB51" i="31"/>
  <c r="AA51" i="31"/>
  <c r="X51" i="31"/>
  <c r="Y51" i="31"/>
  <c r="Z51" i="31"/>
  <c r="W51" i="31"/>
  <c r="AB67" i="31"/>
  <c r="AA67" i="31"/>
  <c r="Z67" i="31"/>
  <c r="W67" i="31"/>
  <c r="X67" i="31"/>
  <c r="Y67" i="31"/>
  <c r="AB83" i="31"/>
  <c r="AA83" i="31"/>
  <c r="Y83" i="31"/>
  <c r="Z83" i="31"/>
  <c r="W83" i="31"/>
  <c r="X83" i="31"/>
  <c r="X12" i="31"/>
  <c r="AA12" i="31"/>
  <c r="AB12" i="31"/>
  <c r="W12" i="31"/>
  <c r="Y12" i="31"/>
  <c r="Z12" i="31"/>
  <c r="AA28" i="31"/>
  <c r="Y28" i="31"/>
  <c r="AB28" i="31"/>
  <c r="W28" i="31"/>
  <c r="Z28" i="31"/>
  <c r="X28" i="31"/>
  <c r="AA44" i="31"/>
  <c r="Y44" i="31"/>
  <c r="AB44" i="31"/>
  <c r="W44" i="31"/>
  <c r="Z44" i="31"/>
  <c r="X44" i="31"/>
  <c r="AA60" i="31"/>
  <c r="AB60" i="31"/>
  <c r="Z60" i="31"/>
  <c r="W60" i="31"/>
  <c r="X60" i="31"/>
  <c r="Y60" i="31"/>
  <c r="AA76" i="31"/>
  <c r="AB76" i="31"/>
  <c r="W76" i="31"/>
  <c r="Z76" i="31"/>
  <c r="X76" i="31"/>
  <c r="Y76" i="31"/>
  <c r="X92" i="31"/>
  <c r="AA92" i="31"/>
  <c r="W92" i="31"/>
  <c r="AB92" i="31"/>
  <c r="Y92" i="31"/>
  <c r="Z92" i="31"/>
  <c r="T17" i="31"/>
  <c r="U17" i="31"/>
  <c r="V17" i="31"/>
  <c r="U14" i="31"/>
  <c r="V14" i="31"/>
  <c r="T14" i="31"/>
  <c r="V15" i="31"/>
  <c r="T15" i="31"/>
  <c r="U15" i="31"/>
  <c r="T29" i="31"/>
  <c r="U29" i="31"/>
  <c r="V29" i="31"/>
  <c r="V71" i="31"/>
  <c r="T71" i="31"/>
  <c r="U71" i="31"/>
  <c r="T32" i="31"/>
  <c r="U32" i="31"/>
  <c r="V32" i="31"/>
  <c r="T80" i="31"/>
  <c r="U80" i="31"/>
  <c r="V80" i="31"/>
  <c r="U10" i="31"/>
  <c r="V10" i="31"/>
  <c r="T10" i="31"/>
  <c r="U82" i="31"/>
  <c r="V82" i="31"/>
  <c r="T82" i="31"/>
  <c r="U22" i="31"/>
  <c r="V22" i="31"/>
  <c r="T22" i="31"/>
  <c r="T45" i="31"/>
  <c r="U45" i="31"/>
  <c r="V45" i="31"/>
  <c r="T77" i="31"/>
  <c r="U77" i="31"/>
  <c r="V77" i="31"/>
  <c r="V19" i="31"/>
  <c r="T19" i="31"/>
  <c r="U19" i="31"/>
  <c r="T41" i="31"/>
  <c r="U41" i="31"/>
  <c r="V41" i="31"/>
  <c r="T73" i="31"/>
  <c r="U73" i="31"/>
  <c r="V73" i="31"/>
  <c r="U26" i="31"/>
  <c r="V26" i="31"/>
  <c r="T26" i="31"/>
  <c r="U66" i="31"/>
  <c r="V66" i="31"/>
  <c r="T66" i="31"/>
  <c r="T13" i="31"/>
  <c r="U13" i="31"/>
  <c r="V13" i="31"/>
  <c r="U34" i="31"/>
  <c r="V34" i="31"/>
  <c r="T34" i="31"/>
  <c r="U62" i="31"/>
  <c r="V62" i="31"/>
  <c r="T62" i="31"/>
  <c r="V43" i="31"/>
  <c r="T43" i="31"/>
  <c r="U43" i="31"/>
  <c r="V59" i="31"/>
  <c r="T59" i="31"/>
  <c r="U59" i="31"/>
  <c r="V75" i="31"/>
  <c r="T75" i="31"/>
  <c r="U75" i="31"/>
  <c r="V91" i="31"/>
  <c r="T91" i="31"/>
  <c r="U91" i="31"/>
  <c r="T20" i="31"/>
  <c r="U20" i="31"/>
  <c r="V20" i="31"/>
  <c r="T36" i="31"/>
  <c r="U36" i="31"/>
  <c r="V36" i="31"/>
  <c r="T52" i="31"/>
  <c r="U52" i="31"/>
  <c r="V52" i="31"/>
  <c r="T68" i="31"/>
  <c r="U68" i="31"/>
  <c r="V68" i="31"/>
  <c r="T84" i="31"/>
  <c r="U84" i="31"/>
  <c r="V84" i="31"/>
  <c r="U58" i="31"/>
  <c r="V58" i="31"/>
  <c r="T58" i="31"/>
  <c r="T69" i="31"/>
  <c r="U69" i="31"/>
  <c r="V69" i="31"/>
  <c r="T65" i="31"/>
  <c r="U65" i="31"/>
  <c r="V65" i="31"/>
  <c r="V7" i="31"/>
  <c r="T7" i="31"/>
  <c r="U7" i="31"/>
  <c r="U86" i="31"/>
  <c r="V86" i="31"/>
  <c r="T86" i="31"/>
  <c r="V55" i="31"/>
  <c r="T55" i="31"/>
  <c r="U55" i="31"/>
  <c r="T16" i="31"/>
  <c r="U16" i="31"/>
  <c r="V16" i="31"/>
  <c r="T64" i="31"/>
  <c r="U64" i="31"/>
  <c r="V64" i="31"/>
  <c r="T21" i="31"/>
  <c r="U21" i="31"/>
  <c r="V21" i="31"/>
  <c r="U6" i="31"/>
  <c r="V6" i="31"/>
  <c r="T6" i="31"/>
  <c r="V27" i="31"/>
  <c r="T27" i="31"/>
  <c r="U27" i="31"/>
  <c r="T53" i="31"/>
  <c r="U53" i="31"/>
  <c r="V53" i="31"/>
  <c r="T85" i="31"/>
  <c r="U85" i="31"/>
  <c r="V85" i="31"/>
  <c r="T25" i="31"/>
  <c r="U25" i="31"/>
  <c r="V25" i="31"/>
  <c r="T49" i="31"/>
  <c r="U49" i="31"/>
  <c r="V49" i="31"/>
  <c r="T81" i="31"/>
  <c r="U81" i="31"/>
  <c r="V81" i="31"/>
  <c r="V31" i="31"/>
  <c r="T31" i="31"/>
  <c r="U31" i="31"/>
  <c r="U74" i="31"/>
  <c r="V74" i="31"/>
  <c r="T74" i="31"/>
  <c r="U18" i="31"/>
  <c r="V18" i="31"/>
  <c r="T18" i="31"/>
  <c r="V39" i="31"/>
  <c r="T39" i="31"/>
  <c r="U39" i="31"/>
  <c r="U70" i="31"/>
  <c r="V70" i="31"/>
  <c r="T70" i="31"/>
  <c r="V47" i="31"/>
  <c r="T47" i="31"/>
  <c r="U47" i="31"/>
  <c r="V63" i="31"/>
  <c r="T63" i="31"/>
  <c r="U63" i="31"/>
  <c r="V79" i="31"/>
  <c r="T79" i="31"/>
  <c r="U79" i="31"/>
  <c r="T8" i="31"/>
  <c r="U8" i="31"/>
  <c r="V8" i="31"/>
  <c r="T24" i="31"/>
  <c r="U24" i="31"/>
  <c r="V24" i="31"/>
  <c r="T40" i="31"/>
  <c r="U40" i="31"/>
  <c r="V40" i="31"/>
  <c r="T56" i="31"/>
  <c r="U56" i="31"/>
  <c r="V56" i="31"/>
  <c r="T72" i="31"/>
  <c r="U72" i="31"/>
  <c r="V72" i="31"/>
  <c r="T88" i="31"/>
  <c r="U88" i="31"/>
  <c r="V88" i="31"/>
  <c r="U38" i="31"/>
  <c r="V38" i="31"/>
  <c r="T38" i="31"/>
  <c r="V35" i="31"/>
  <c r="T35" i="31"/>
  <c r="U35" i="31"/>
  <c r="U50" i="31"/>
  <c r="V50" i="31"/>
  <c r="T50" i="31"/>
  <c r="U54" i="31"/>
  <c r="V54" i="31"/>
  <c r="T54" i="31"/>
  <c r="V87" i="31"/>
  <c r="T87" i="31"/>
  <c r="U87" i="31"/>
  <c r="T48" i="31"/>
  <c r="U48" i="31"/>
  <c r="V48" i="31"/>
  <c r="T37" i="31"/>
  <c r="U37" i="31"/>
  <c r="V37" i="31"/>
  <c r="V11" i="31"/>
  <c r="T11" i="31"/>
  <c r="U11" i="31"/>
  <c r="T33" i="31"/>
  <c r="U33" i="31"/>
  <c r="V33" i="31"/>
  <c r="T61" i="31"/>
  <c r="U61" i="31"/>
  <c r="V61" i="31"/>
  <c r="T9" i="31"/>
  <c r="U9" i="31"/>
  <c r="V9" i="31"/>
  <c r="U30" i="31"/>
  <c r="V30" i="31"/>
  <c r="T30" i="31"/>
  <c r="T57" i="31"/>
  <c r="U57" i="31"/>
  <c r="V57" i="31"/>
  <c r="T89" i="31"/>
  <c r="U89" i="31"/>
  <c r="V89" i="31"/>
  <c r="U42" i="31"/>
  <c r="V42" i="31"/>
  <c r="T42" i="31"/>
  <c r="U90" i="31"/>
  <c r="V90" i="31"/>
  <c r="T90" i="31"/>
  <c r="V23" i="31"/>
  <c r="T23" i="31"/>
  <c r="U23" i="31"/>
  <c r="U46" i="31"/>
  <c r="V46" i="31"/>
  <c r="T46" i="31"/>
  <c r="U78" i="31"/>
  <c r="V78" i="31"/>
  <c r="T78" i="31"/>
  <c r="V51" i="31"/>
  <c r="T51" i="31"/>
  <c r="U51" i="31"/>
  <c r="V67" i="31"/>
  <c r="T67" i="31"/>
  <c r="U67" i="31"/>
  <c r="V83" i="31"/>
  <c r="T83" i="31"/>
  <c r="U83" i="31"/>
  <c r="T12" i="31"/>
  <c r="U12" i="31"/>
  <c r="V12" i="31"/>
  <c r="T28" i="31"/>
  <c r="U28" i="31"/>
  <c r="V28" i="31"/>
  <c r="T44" i="31"/>
  <c r="U44" i="31"/>
  <c r="V44" i="31"/>
  <c r="T60" i="31"/>
  <c r="U60" i="31"/>
  <c r="V60" i="31"/>
  <c r="T76" i="31"/>
  <c r="U76" i="31"/>
  <c r="V76" i="31"/>
  <c r="T92" i="31"/>
  <c r="U92" i="31"/>
  <c r="V92" i="31"/>
  <c r="F10" i="32"/>
  <c r="R3" i="31" s="1"/>
  <c r="F12" i="32"/>
  <c r="R5" i="31" s="1"/>
  <c r="F11" i="32"/>
  <c r="R4" i="31" s="1"/>
  <c r="T3" i="31" l="1"/>
  <c r="AA3" i="31"/>
  <c r="AB3" i="31"/>
  <c r="X3" i="31"/>
  <c r="W3" i="31"/>
  <c r="Z3" i="31"/>
  <c r="Y3" i="31"/>
  <c r="X4" i="31"/>
  <c r="Y4" i="31"/>
  <c r="Z4" i="31"/>
  <c r="AA4" i="31"/>
  <c r="W4" i="31"/>
  <c r="AB4" i="31"/>
  <c r="Z5" i="31"/>
  <c r="Y5" i="31"/>
  <c r="AA5" i="31"/>
  <c r="AB5" i="31"/>
  <c r="W5" i="31"/>
  <c r="X5" i="31"/>
  <c r="U3" i="31"/>
  <c r="V3" i="31"/>
  <c r="T5" i="31"/>
  <c r="U5" i="31"/>
  <c r="V5" i="31"/>
  <c r="T4" i="31"/>
  <c r="U4" i="31"/>
  <c r="V4" i="31"/>
  <c r="E44" i="24"/>
  <c r="E39" i="24"/>
  <c r="E38" i="24"/>
  <c r="AL10" i="19" s="1"/>
  <c r="AF25" i="31" l="1"/>
  <c r="AG25" i="31" s="1"/>
  <c r="G32" i="32" s="1"/>
  <c r="AF50" i="31"/>
  <c r="AG50" i="31" s="1"/>
  <c r="G57" i="32" s="1"/>
  <c r="AF66" i="31"/>
  <c r="AG66" i="31" s="1"/>
  <c r="G73" i="32" s="1"/>
  <c r="AF80" i="31"/>
  <c r="AG80" i="31" s="1"/>
  <c r="G87" i="32" s="1"/>
  <c r="AF45" i="31"/>
  <c r="AG45" i="31" s="1"/>
  <c r="G52" i="32" s="1"/>
  <c r="AF73" i="31"/>
  <c r="AG73" i="31" s="1"/>
  <c r="G80" i="32" s="1"/>
  <c r="AF71" i="31"/>
  <c r="AG71" i="31" s="1"/>
  <c r="G78" i="32" s="1"/>
  <c r="AF18" i="31"/>
  <c r="AG18" i="31" s="1"/>
  <c r="G25" i="32" s="1"/>
  <c r="AF58" i="31"/>
  <c r="AG58" i="31" s="1"/>
  <c r="G65" i="32" s="1"/>
  <c r="AF34" i="31"/>
  <c r="AG34" i="31" s="1"/>
  <c r="G41" i="32" s="1"/>
  <c r="AF47" i="31"/>
  <c r="AG47" i="31" s="1"/>
  <c r="G54" i="32" s="1"/>
  <c r="AF54" i="31"/>
  <c r="AG54" i="31" s="1"/>
  <c r="G61" i="32" s="1"/>
  <c r="AF86" i="31"/>
  <c r="AG86" i="31" s="1"/>
  <c r="G93" i="32" s="1"/>
  <c r="AF89" i="31"/>
  <c r="AG89" i="31" s="1"/>
  <c r="G96" i="32" s="1"/>
  <c r="AF72" i="31"/>
  <c r="AG72" i="31" s="1"/>
  <c r="G79" i="32" s="1"/>
  <c r="AF19" i="31"/>
  <c r="AG19" i="31" s="1"/>
  <c r="G26" i="32" s="1"/>
  <c r="AF26" i="31"/>
  <c r="AG26" i="31" s="1"/>
  <c r="G33" i="32" s="1"/>
  <c r="AF57" i="31"/>
  <c r="AG57" i="31" s="1"/>
  <c r="G64" i="32" s="1"/>
  <c r="AF85" i="31"/>
  <c r="AG85" i="31" s="1"/>
  <c r="G92" i="32" s="1"/>
  <c r="AF31" i="31"/>
  <c r="AG31" i="31" s="1"/>
  <c r="G38" i="32" s="1"/>
  <c r="AF56" i="31"/>
  <c r="AG56" i="31" s="1"/>
  <c r="G63" i="32" s="1"/>
  <c r="AF35" i="31"/>
  <c r="AG35" i="31" s="1"/>
  <c r="G42" i="32" s="1"/>
  <c r="AF51" i="31"/>
  <c r="AG51" i="31" s="1"/>
  <c r="G58" i="32" s="1"/>
  <c r="AF69" i="31"/>
  <c r="AG69" i="31" s="1"/>
  <c r="G76" i="32" s="1"/>
  <c r="AF21" i="31"/>
  <c r="AG21" i="31" s="1"/>
  <c r="G28" i="32" s="1"/>
  <c r="AF59" i="31"/>
  <c r="AG59" i="31" s="1"/>
  <c r="G66" i="32" s="1"/>
  <c r="AF84" i="31"/>
  <c r="AG84" i="31" s="1"/>
  <c r="G91" i="32" s="1"/>
  <c r="AF20" i="31"/>
  <c r="AG20" i="31" s="1"/>
  <c r="G27" i="32" s="1"/>
  <c r="AF87" i="31"/>
  <c r="AG87" i="31" s="1"/>
  <c r="G94" i="32" s="1"/>
  <c r="AF30" i="31"/>
  <c r="AG30" i="31" s="1"/>
  <c r="G37" i="32" s="1"/>
  <c r="AF43" i="31"/>
  <c r="AG43" i="31" s="1"/>
  <c r="G50" i="32" s="1"/>
  <c r="AF67" i="31"/>
  <c r="AG67" i="31" s="1"/>
  <c r="G74" i="32" s="1"/>
  <c r="AF60" i="31"/>
  <c r="AG60" i="31" s="1"/>
  <c r="G67" i="32" s="1"/>
  <c r="AF42" i="31"/>
  <c r="AG42" i="31" s="1"/>
  <c r="G49" i="32" s="1"/>
  <c r="AF32" i="31"/>
  <c r="AG32" i="31" s="1"/>
  <c r="G39" i="32" s="1"/>
  <c r="AF61" i="31"/>
  <c r="AG61" i="31" s="1"/>
  <c r="G68" i="32" s="1"/>
  <c r="AF22" i="31"/>
  <c r="AG22" i="31" s="1"/>
  <c r="G29" i="32" s="1"/>
  <c r="AF77" i="31"/>
  <c r="AG77" i="31" s="1"/>
  <c r="G84" i="32" s="1"/>
  <c r="AF52" i="31"/>
  <c r="AG52" i="31" s="1"/>
  <c r="G59" i="32" s="1"/>
  <c r="AF36" i="31"/>
  <c r="AG36" i="31" s="1"/>
  <c r="G43" i="32" s="1"/>
  <c r="AF40" i="31"/>
  <c r="AG40" i="31" s="1"/>
  <c r="G47" i="32" s="1"/>
  <c r="AF83" i="31"/>
  <c r="AG83" i="31" s="1"/>
  <c r="G90" i="32" s="1"/>
  <c r="AF76" i="31"/>
  <c r="AG76" i="31" s="1"/>
  <c r="G83" i="32" s="1"/>
  <c r="AF62" i="31"/>
  <c r="AG62" i="31" s="1"/>
  <c r="G69" i="32" s="1"/>
  <c r="AF78" i="31"/>
  <c r="AG78" i="31" s="1"/>
  <c r="G85" i="32" s="1"/>
  <c r="AF64" i="31"/>
  <c r="AG64" i="31" s="1"/>
  <c r="G71" i="32" s="1"/>
  <c r="AF55" i="31"/>
  <c r="AG55" i="31" s="1"/>
  <c r="G62" i="32" s="1"/>
  <c r="AF81" i="31"/>
  <c r="AG81" i="31" s="1"/>
  <c r="G88" i="32" s="1"/>
  <c r="AF24" i="31"/>
  <c r="AG24" i="31" s="1"/>
  <c r="G31" i="32" s="1"/>
  <c r="AF41" i="31"/>
  <c r="AG41" i="31" s="1"/>
  <c r="G48" i="32" s="1"/>
  <c r="AF27" i="31"/>
  <c r="AG27" i="31" s="1"/>
  <c r="G34" i="32" s="1"/>
  <c r="AF65" i="31"/>
  <c r="AG65" i="31" s="1"/>
  <c r="G72" i="32" s="1"/>
  <c r="AF28" i="31"/>
  <c r="AG28" i="31" s="1"/>
  <c r="G35" i="32" s="1"/>
  <c r="AF23" i="31"/>
  <c r="AG23" i="31" s="1"/>
  <c r="G30" i="32" s="1"/>
  <c r="AF70" i="31"/>
  <c r="AG70" i="31" s="1"/>
  <c r="G77" i="32" s="1"/>
  <c r="AF75" i="31"/>
  <c r="AG75" i="31" s="1"/>
  <c r="G82" i="32" s="1"/>
  <c r="AF48" i="31"/>
  <c r="AG48" i="31" s="1"/>
  <c r="G55" i="32" s="1"/>
  <c r="AF53" i="31"/>
  <c r="AG53" i="31" s="1"/>
  <c r="G60" i="32" s="1"/>
  <c r="AF46" i="31" l="1"/>
  <c r="AG46" i="31" s="1"/>
  <c r="G53" i="32" s="1"/>
  <c r="AF63" i="31"/>
  <c r="AG63" i="31" s="1"/>
  <c r="G70" i="32" s="1"/>
  <c r="AF79" i="31"/>
  <c r="AG79" i="31" s="1"/>
  <c r="G86" i="32" s="1"/>
  <c r="AF44" i="31"/>
  <c r="AG44" i="31" s="1"/>
  <c r="G51" i="32" s="1"/>
  <c r="AF29" i="31"/>
  <c r="AG29" i="31" s="1"/>
  <c r="G36" i="32" s="1"/>
  <c r="AF49" i="31"/>
  <c r="AG49" i="31" s="1"/>
  <c r="G56" i="32" s="1"/>
  <c r="AF92" i="31"/>
  <c r="AG92" i="31" s="1"/>
  <c r="G99" i="32" s="1"/>
  <c r="AF82" i="31"/>
  <c r="AG82" i="31" s="1"/>
  <c r="G89" i="32" s="1"/>
  <c r="AF33" i="31"/>
  <c r="AG33" i="31" s="1"/>
  <c r="G40" i="32" s="1"/>
  <c r="AF91" i="31"/>
  <c r="AG91" i="31" s="1"/>
  <c r="G98" i="32" s="1"/>
  <c r="AF68" i="31"/>
  <c r="AG68" i="31" s="1"/>
  <c r="G75" i="32" s="1"/>
  <c r="AF88" i="31"/>
  <c r="AG88" i="31" s="1"/>
  <c r="G95" i="32" s="1"/>
  <c r="AF90" i="31"/>
  <c r="AG90" i="31" s="1"/>
  <c r="G97" i="32" s="1"/>
  <c r="AF37" i="31"/>
  <c r="AG37" i="31" s="1"/>
  <c r="G44" i="32" s="1"/>
  <c r="AF39" i="31"/>
  <c r="AG39" i="31" s="1"/>
  <c r="G46" i="32" s="1"/>
  <c r="AF38" i="31"/>
  <c r="AG38" i="31" s="1"/>
  <c r="G45" i="32" s="1"/>
  <c r="AF74" i="31"/>
  <c r="AG74" i="31" s="1"/>
  <c r="G81" i="32" s="1"/>
  <c r="AF8" i="31"/>
  <c r="AG8" i="31" s="1"/>
  <c r="G15" i="32" s="1"/>
  <c r="M8" i="19" l="1"/>
  <c r="B20" i="5" l="1"/>
  <c r="AF15" i="31" l="1"/>
  <c r="AG15" i="31" s="1"/>
  <c r="G22" i="32" s="1"/>
  <c r="E29" i="24"/>
  <c r="E28" i="24" l="1"/>
  <c r="AI10" i="19" s="1"/>
  <c r="AF14" i="31" l="1"/>
  <c r="AG14" i="31" s="1"/>
  <c r="G21" i="32" s="1"/>
  <c r="E35" i="24" l="1"/>
  <c r="X4" i="19" s="1"/>
  <c r="X5" i="19" s="1"/>
  <c r="E36" i="24"/>
  <c r="Y4" i="19" s="1"/>
  <c r="Y5" i="19" s="1"/>
  <c r="E37" i="24"/>
  <c r="Z4" i="19" s="1"/>
  <c r="Z5" i="19" s="1"/>
  <c r="X6" i="19" l="1"/>
  <c r="E34" i="24" s="1"/>
  <c r="AK10" i="19" s="1"/>
  <c r="A43" i="5" l="1"/>
  <c r="A47" i="15"/>
  <c r="AF17" i="31" l="1"/>
  <c r="AG17" i="31" s="1"/>
  <c r="G24" i="32" s="1"/>
  <c r="AF9" i="31" l="1"/>
  <c r="AG9" i="31" s="1"/>
  <c r="G16" i="32" s="1"/>
  <c r="AF13" i="31"/>
  <c r="AG13" i="31" s="1"/>
  <c r="G20" i="32" s="1"/>
  <c r="B20" i="24" l="1"/>
  <c r="AF7" i="31" l="1"/>
  <c r="AG7" i="31" s="1"/>
  <c r="G14" i="32" s="1"/>
  <c r="AF12" i="31"/>
  <c r="AG12" i="31" s="1"/>
  <c r="G19" i="32" s="1"/>
  <c r="G1" i="16" l="1"/>
  <c r="AF3" i="31" l="1"/>
  <c r="AG3" i="31" s="1"/>
  <c r="G10" i="32" s="1"/>
  <c r="E18" i="24"/>
  <c r="E22" i="24"/>
  <c r="E21" i="24"/>
  <c r="E19" i="24"/>
  <c r="E23" i="24"/>
  <c r="E20" i="24"/>
  <c r="AF10" i="19" s="1"/>
  <c r="E26" i="24"/>
  <c r="E25" i="24"/>
  <c r="E24" i="24"/>
  <c r="AG10" i="19" s="1"/>
  <c r="E17" i="24"/>
  <c r="AE10" i="19" s="1"/>
  <c r="B4" i="16"/>
  <c r="AF16" i="31" l="1"/>
  <c r="AG16" i="31" s="1"/>
  <c r="G23" i="32" s="1"/>
  <c r="AF4" i="31"/>
  <c r="AG4" i="31" s="1"/>
  <c r="G11" i="32" s="1"/>
  <c r="AF6" i="31" l="1"/>
  <c r="AG6" i="31" s="1"/>
  <c r="G13" i="32" s="1"/>
  <c r="AF10" i="31" l="1"/>
  <c r="AG10" i="31" s="1"/>
  <c r="G17" i="32" s="1"/>
  <c r="AF5" i="31" l="1"/>
  <c r="AG5" i="31" s="1"/>
  <c r="G12" i="32" s="1"/>
  <c r="AF11" i="31" l="1"/>
  <c r="AG11" i="31" s="1"/>
  <c r="G18" i="32" l="1"/>
  <c r="AH3" i="31"/>
  <c r="F18" i="15" s="1"/>
  <c r="E14" i="24" s="1"/>
  <c r="AD10" i="19" s="1"/>
  <c r="AI3" i="31"/>
  <c r="F19" i="15" s="1"/>
  <c r="E15" i="24" s="1"/>
  <c r="AJ3" i="31"/>
  <c r="E16" i="24" s="1"/>
  <c r="C10" i="32" l="1"/>
  <c r="Q3" i="31" s="1"/>
  <c r="C11" i="32"/>
  <c r="Q4" i="31"/>
  <c r="C12" i="32"/>
  <c r="Q5" i="31" s="1"/>
  <c r="C13" i="32"/>
  <c r="Q6" i="31" s="1"/>
  <c r="C14" i="32"/>
  <c r="Q7" i="31"/>
  <c r="C15" i="32"/>
  <c r="Q8" i="31"/>
  <c r="C16" i="32"/>
  <c r="Q9" i="31" s="1"/>
  <c r="C30" i="32"/>
  <c r="Q23" i="31" s="1"/>
  <c r="C93" i="32"/>
  <c r="C97" i="32"/>
  <c r="C96" i="32"/>
  <c r="C94" i="32"/>
  <c r="C92" i="32"/>
  <c r="C31" i="32"/>
  <c r="Q24" i="31"/>
  <c r="C98" i="32"/>
  <c r="C91" i="32"/>
  <c r="C95" i="32"/>
  <c r="C17" i="32"/>
  <c r="Q10" i="31"/>
  <c r="C72" i="32"/>
  <c r="Q74" i="31" s="1"/>
  <c r="C77" i="32"/>
  <c r="Q79" i="31"/>
  <c r="C85" i="32"/>
  <c r="Q87" i="31" s="1"/>
  <c r="C38" i="32"/>
  <c r="Q31" i="31"/>
  <c r="C74" i="32"/>
  <c r="Q76" i="31" s="1"/>
  <c r="C35" i="32"/>
  <c r="Q28" i="31" s="1"/>
  <c r="C68" i="32"/>
  <c r="Q70" i="31" s="1"/>
  <c r="C41" i="32"/>
  <c r="Q34" i="31" s="1"/>
  <c r="C28" i="32"/>
  <c r="Q21" i="31" s="1"/>
  <c r="C84" i="32"/>
  <c r="Q86" i="31" s="1"/>
  <c r="C43" i="32"/>
  <c r="Q36" i="31" s="1"/>
  <c r="C18" i="32"/>
  <c r="Q11" i="31" s="1"/>
  <c r="C51" i="32"/>
  <c r="Q44" i="31" s="1"/>
  <c r="Q48" i="31"/>
  <c r="C55" i="32"/>
  <c r="Q57" i="31"/>
  <c r="C69" i="32"/>
  <c r="Q71" i="31"/>
  <c r="C63" i="32"/>
  <c r="Q65" i="31"/>
  <c r="C67" i="32"/>
  <c r="Q69" i="31"/>
  <c r="C47" i="32"/>
  <c r="Q40" i="31"/>
  <c r="C73" i="32"/>
  <c r="Q75" i="31" s="1"/>
  <c r="C21" i="32"/>
  <c r="Q14" i="31"/>
  <c r="C29" i="32"/>
  <c r="Q22" i="31"/>
  <c r="C78" i="32"/>
  <c r="Q80" i="31"/>
  <c r="C42" i="32"/>
  <c r="Q35" i="31"/>
  <c r="C83" i="32"/>
  <c r="Q85" i="31"/>
  <c r="C81" i="32"/>
  <c r="Q83" i="31"/>
  <c r="C45" i="32"/>
  <c r="Q38" i="31" s="1"/>
  <c r="C39" i="32"/>
  <c r="Q32" i="31"/>
  <c r="C80" i="32"/>
  <c r="Q82" i="31"/>
  <c r="C66" i="32"/>
  <c r="Q68" i="31"/>
  <c r="C75" i="32"/>
  <c r="Q77" i="31"/>
  <c r="C20" i="32"/>
  <c r="Q13" i="31"/>
  <c r="C82" i="32"/>
  <c r="Q84" i="31" s="1"/>
  <c r="C49" i="32"/>
  <c r="Q42" i="31"/>
  <c r="C60" i="32"/>
  <c r="Q53" i="31" s="1"/>
  <c r="C56" i="32"/>
  <c r="Q49" i="31" s="1"/>
  <c r="C87" i="32"/>
  <c r="Q89" i="31" s="1"/>
  <c r="C59" i="32"/>
  <c r="Q61" i="31" s="1"/>
  <c r="Q12" i="31"/>
  <c r="C23" i="32"/>
  <c r="Q16" i="31" s="1"/>
  <c r="C57" i="32"/>
  <c r="Q59" i="31" s="1"/>
  <c r="C88" i="32"/>
  <c r="Q90" i="31" s="1"/>
  <c r="C89" i="32"/>
  <c r="Q91" i="31" s="1"/>
  <c r="C48" i="32"/>
  <c r="Q41" i="31" s="1"/>
  <c r="C90" i="32"/>
  <c r="Q92" i="31" s="1"/>
  <c r="C50" i="32"/>
  <c r="Q43" i="31" s="1"/>
  <c r="C58" i="32"/>
  <c r="Q60" i="31" s="1"/>
  <c r="C52" i="32"/>
  <c r="Q45" i="31"/>
  <c r="C86" i="32"/>
  <c r="Q88" i="31" s="1"/>
  <c r="C76" i="32"/>
  <c r="Q78" i="31" s="1"/>
  <c r="C54" i="32"/>
  <c r="Q56" i="31" s="1"/>
  <c r="C79" i="32"/>
  <c r="Q81" i="31" s="1"/>
  <c r="C46" i="32"/>
  <c r="Q39" i="31" s="1"/>
  <c r="C32" i="32"/>
  <c r="Q25" i="31" s="1"/>
  <c r="C33" i="32"/>
  <c r="Q26" i="31" s="1"/>
  <c r="C27" i="32"/>
  <c r="Q20" i="31" s="1"/>
  <c r="C26" i="32"/>
  <c r="Q19" i="31" s="1"/>
  <c r="C40" i="32"/>
  <c r="Q33" i="31" s="1"/>
  <c r="C65" i="32"/>
  <c r="Q67" i="31" s="1"/>
  <c r="C25" i="32"/>
  <c r="Q18" i="31" s="1"/>
  <c r="C70" i="32"/>
  <c r="Q72" i="31" s="1"/>
  <c r="Q64" i="31"/>
  <c r="C62" i="32"/>
  <c r="Q55" i="31"/>
  <c r="C61" i="32"/>
  <c r="Q63" i="31" s="1"/>
  <c r="C44" i="32"/>
  <c r="Q37" i="31" s="1"/>
  <c r="C24" i="32"/>
  <c r="Q17" i="31" s="1"/>
  <c r="C64" i="32"/>
  <c r="Q66" i="31" s="1"/>
  <c r="C71" i="32"/>
  <c r="Q73" i="31" s="1"/>
  <c r="C34" i="32"/>
  <c r="Q27" i="31" s="1"/>
  <c r="C36" i="32"/>
  <c r="Q29" i="31" s="1"/>
  <c r="C37" i="32"/>
  <c r="Q30" i="31" s="1"/>
  <c r="C53" i="32"/>
  <c r="Q46" i="31" s="1"/>
  <c r="C22" i="32"/>
  <c r="Q15" i="31" s="1"/>
  <c r="Q51" i="31" l="1"/>
  <c r="Q52" i="31"/>
  <c r="Q62" i="31"/>
  <c r="Q54" i="31"/>
  <c r="Q47" i="31"/>
  <c r="Q50" i="31"/>
  <c r="Q58" i="31"/>
  <c r="C99" i="32"/>
</calcChain>
</file>

<file path=xl/sharedStrings.xml><?xml version="1.0" encoding="utf-8"?>
<sst xmlns="http://schemas.openxmlformats.org/spreadsheetml/2006/main" count="1384" uniqueCount="444">
  <si>
    <t>Betrieb</t>
  </si>
  <si>
    <t>INDIKATOR</t>
  </si>
  <si>
    <t>Eutergesundheit</t>
  </si>
  <si>
    <t>Lahmheiten</t>
  </si>
  <si>
    <t>Sauberkeit</t>
  </si>
  <si>
    <t>Körperkondition</t>
  </si>
  <si>
    <t>Zugang Weide</t>
  </si>
  <si>
    <t>Enthornungspraxis</t>
  </si>
  <si>
    <t>Wasserversorgung</t>
  </si>
  <si>
    <t>Anzahl</t>
  </si>
  <si>
    <t>PARAMETER</t>
  </si>
  <si>
    <t>BEREICH</t>
  </si>
  <si>
    <t>MESSGRÖSSE</t>
  </si>
  <si>
    <t>ERGEBNIS</t>
  </si>
  <si>
    <t>Tränkekontrolle</t>
  </si>
  <si>
    <t>Tränkestellen</t>
  </si>
  <si>
    <t>LAK</t>
  </si>
  <si>
    <t>Hinweise zur Eingabe:</t>
  </si>
  <si>
    <t>TrS</t>
  </si>
  <si>
    <t>Trockensteher</t>
  </si>
  <si>
    <t>Hinweise zum Ergebnis:</t>
  </si>
  <si>
    <t>Verwendete Abkürzungen und Begriffe:</t>
  </si>
  <si>
    <t>ANMERKUNGEN</t>
  </si>
  <si>
    <t>Durchführung von Enthornung</t>
  </si>
  <si>
    <t>EINGABE/AUSWAHL</t>
  </si>
  <si>
    <t>von</t>
  </si>
  <si>
    <t xml:space="preserve">bis </t>
  </si>
  <si>
    <t>MLP</t>
  </si>
  <si>
    <t>HALTUNG &amp;</t>
  </si>
  <si>
    <t>MANAGEMENT</t>
  </si>
  <si>
    <t>Milchleistungsprüfung</t>
  </si>
  <si>
    <t>Anzahl Einzeltränken</t>
  </si>
  <si>
    <t>Anzahl Trogtränken</t>
  </si>
  <si>
    <t xml:space="preserve">Das Tierwohl-Tool richtet sich an Milchviehbetriebe mit Laufställen. Anbindehaltung kann nicht berücksichtigt werden. </t>
  </si>
  <si>
    <t xml:space="preserve">Datum </t>
  </si>
  <si>
    <t>https://www.ktbl.de/fileadmin/user_upload/Allgemeines/Download/Tierwohl/Leitfaden_Indikatoren_Milchkuh.pdf</t>
  </si>
  <si>
    <t>Euter</t>
  </si>
  <si>
    <t>Nacken</t>
  </si>
  <si>
    <t>Vorderbein</t>
  </si>
  <si>
    <t>Anteil sauberer Kühe</t>
  </si>
  <si>
    <t>Anteil optimal konditionierter Kühe</t>
  </si>
  <si>
    <t>Anteil Kühe ohne Schaden</t>
  </si>
  <si>
    <t>Anteil Kühe ohne Lahmheit</t>
  </si>
  <si>
    <t>Anteil eutergesunder Kühe</t>
  </si>
  <si>
    <t>Anteil Kühe ohne Stoffwechselprobleme</t>
  </si>
  <si>
    <t>Dauer für die Bereiche:</t>
  </si>
  <si>
    <t>Haltung</t>
  </si>
  <si>
    <t>Milchleistung</t>
  </si>
  <si>
    <t>1 h</t>
  </si>
  <si>
    <t>0,5 h</t>
  </si>
  <si>
    <t>1,5 min pro Tier</t>
  </si>
  <si>
    <t>2,5 h bei 50 Tieren</t>
  </si>
  <si>
    <t>2,75 h bei 100 Tieren</t>
  </si>
  <si>
    <t>3,25 h bei 200 Tieren</t>
  </si>
  <si>
    <t>3,5 h bei 500 Tieren</t>
  </si>
  <si>
    <t>Dauer insgesamt:</t>
  </si>
  <si>
    <t>Hier bitte vor der Durchführung die Tierzahl der Herde bzw. der Haltungsgruppe eingeben</t>
  </si>
  <si>
    <t>Länge Trogtränken</t>
  </si>
  <si>
    <t>laufende Nummer</t>
  </si>
  <si>
    <t>Laktierende Kühe</t>
  </si>
  <si>
    <t>Folgende Materialien benötigen Sie für die Erhebung:</t>
  </si>
  <si>
    <t>3.) Bereich MLP</t>
  </si>
  <si>
    <t>Hier benötigen Sie die letzten 11 Monatsberichte der Milchleistungsprüfung.</t>
  </si>
  <si>
    <t>-</t>
  </si>
  <si>
    <t>Verwendete Literaturquellen:</t>
  </si>
  <si>
    <t xml:space="preserve">Anmerkung: </t>
  </si>
  <si>
    <t>Unversehrtheit Integument</t>
  </si>
  <si>
    <t xml:space="preserve">Tiere sind zu beurteilen! </t>
  </si>
  <si>
    <t>Klassenmittelwerte Pilotbetriebe</t>
  </si>
  <si>
    <t>Auswahlmöglichkeiten</t>
  </si>
  <si>
    <t>HINWEISE</t>
  </si>
  <si>
    <t>TIERBEURTEILUNG</t>
  </si>
  <si>
    <t>1.) Bereich Tierbeurteilung</t>
  </si>
  <si>
    <t>Hier werden vor allem Daten aus dem Stall, zur Enthornungspraxis sowie gegebenenfalls zum Weidegang benötigt.</t>
  </si>
  <si>
    <t>Viehzeichenstift (zur Kennzeichung schon beurteilter Tiere)</t>
  </si>
  <si>
    <t>Zollstock oder Maßband zur Abmessung der Haltungsumgebung</t>
  </si>
  <si>
    <t>10 ct-Münze (evtl. mit Klebeband am Klemmbrett fixiert) als Referenz zur Abmessung von Schäden am Tier</t>
  </si>
  <si>
    <t>Je nach Größe der Haltungsgruppe oder Herde sollten Sie mit folgender Dauer für die Durchführung in den einzelnen Bereichen rechnen:</t>
  </si>
  <si>
    <r>
      <rPr>
        <u/>
        <sz val="11"/>
        <color theme="1"/>
        <rFont val="Helvetica"/>
        <family val="2"/>
      </rPr>
      <t>KTBL (2016)</t>
    </r>
    <r>
      <rPr>
        <sz val="11"/>
        <color theme="1"/>
        <rFont val="Helvetica"/>
        <family val="2"/>
      </rPr>
      <t>: Tierschutzindikatoren: Leitfaden für die Praxis - Rind, Kapitel 2 Milchkühe, KTBL, Darmstadt</t>
    </r>
  </si>
  <si>
    <r>
      <rPr>
        <u/>
        <sz val="11"/>
        <color theme="1"/>
        <rFont val="Helvetica"/>
        <family val="2"/>
      </rPr>
      <t>WQ (2009):</t>
    </r>
    <r>
      <rPr>
        <sz val="11"/>
        <color theme="1"/>
        <rFont val="Helvetica"/>
        <family val="2"/>
      </rPr>
      <t xml:space="preserve"> Welfare Quality® assessment protocol for cattle. Welfare Quality® Consortium, Lelystad, Netherlands</t>
    </r>
  </si>
  <si>
    <t>EINGABE TIERBEURTEILUNG</t>
  </si>
  <si>
    <t>HALTUNG &amp; MANAGEMENT</t>
  </si>
  <si>
    <t>gesamte Herde</t>
  </si>
  <si>
    <t>Platzangebot</t>
  </si>
  <si>
    <t>Wasserversorgung im Stall</t>
  </si>
  <si>
    <t>ERGEBNISSE</t>
  </si>
  <si>
    <t>Anzahl Liegeplätze</t>
  </si>
  <si>
    <r>
      <t>Lauffläche in m</t>
    </r>
    <r>
      <rPr>
        <vertAlign val="superscript"/>
        <sz val="12"/>
        <color theme="1"/>
        <rFont val="Helvetica"/>
        <family val="2"/>
      </rPr>
      <t>2</t>
    </r>
  </si>
  <si>
    <t>Anzahl Fressplätze</t>
  </si>
  <si>
    <r>
      <t>Liegefläche in m</t>
    </r>
    <r>
      <rPr>
        <vertAlign val="superscript"/>
        <sz val="12"/>
        <color theme="1"/>
        <rFont val="Helvetica"/>
        <family val="2"/>
      </rPr>
      <t>2</t>
    </r>
  </si>
  <si>
    <t>Äusserer Rand</t>
  </si>
  <si>
    <t>Zielwerte</t>
  </si>
  <si>
    <t>Hilftstabelle zur Ergebnisdarstellung des Diagramms</t>
  </si>
  <si>
    <t>Liegeplätze</t>
  </si>
  <si>
    <t>Fressplätze</t>
  </si>
  <si>
    <r>
      <t>Platz pro Tier [m</t>
    </r>
    <r>
      <rPr>
        <vertAlign val="superscript"/>
        <sz val="12"/>
        <rFont val="Helvetica"/>
        <family val="2"/>
      </rPr>
      <t>2</t>
    </r>
    <r>
      <rPr>
        <sz val="12"/>
        <rFont val="Helvetica"/>
        <family val="2"/>
      </rPr>
      <t>]</t>
    </r>
  </si>
  <si>
    <t>Anteil Kühe ohne Stoffwechselprobleme [%]</t>
  </si>
  <si>
    <t xml:space="preserve">Herdengrößenabhängige Stichprobe </t>
  </si>
  <si>
    <t>verändert nach KTBL (2016)</t>
  </si>
  <si>
    <t>Anteil optimal konditionierter Kühe [%]</t>
  </si>
  <si>
    <t>Anteil sauberer Kühe [%]</t>
  </si>
  <si>
    <t>Berechnete Anzahl der Tiere, die zu beurteilen sind, damit eine repräsentative Einschätzung des Tierwohls erfolgen kann!</t>
  </si>
  <si>
    <t>Arbeiten der DLG/Band 206</t>
  </si>
  <si>
    <t>Sie erhalten hier das Ergebnis des Tierwohls Ihrer Kühe in Form einer Tabelle sowie in der nächsten Registerkarte in einem Netzdiagramm.</t>
  </si>
  <si>
    <t>Sie können die Bereiche Tierbeurteilung und Haltung für die gesamte Herde oder für einzelne Haltungsgruppen vornehmen. Der Bereich Milchleistung umfasst alle Tiere.</t>
  </si>
  <si>
    <t>Für die Durchführung sollten Sie den Leitfaden vorliegen haben, von dem Sie sich mit nachfolgendem Link das relevante Kapitel 2 kostenfrei herunterladen können:</t>
  </si>
  <si>
    <t>Bitte die Eingabe/Auswahl hier vornehmen</t>
  </si>
  <si>
    <r>
      <t>Wir empfehlen, dass Sie sich das Tabellenblatt "</t>
    </r>
    <r>
      <rPr>
        <i/>
        <sz val="12"/>
        <color theme="1"/>
        <rFont val="Helvetica"/>
        <family val="2"/>
      </rPr>
      <t>1.a Erfassung TIERBEURTEILUNG</t>
    </r>
    <r>
      <rPr>
        <sz val="12"/>
        <color theme="1"/>
        <rFont val="Helvetica"/>
        <family val="2"/>
      </rPr>
      <t>" ausdrucken und mit zur Aufnahme in den Stall nehmen.</t>
    </r>
  </si>
  <si>
    <r>
      <t>Bitte tragen Sie die hier erforderlichen Kennzahlen in das Tabellenblatt "</t>
    </r>
    <r>
      <rPr>
        <i/>
        <sz val="12"/>
        <color theme="1"/>
        <rFont val="Helvetica"/>
        <family val="2"/>
      </rPr>
      <t>2. Eingabe HALTUNG</t>
    </r>
    <r>
      <rPr>
        <sz val="12"/>
        <color theme="1"/>
        <rFont val="Helvetica"/>
        <family val="2"/>
      </rPr>
      <t>" ein.</t>
    </r>
  </si>
  <si>
    <r>
      <t xml:space="preserve">Bleistift und ausgedrucktes Erhebungsformular </t>
    </r>
    <r>
      <rPr>
        <i/>
        <sz val="12"/>
        <color theme="1"/>
        <rFont val="Helvetica"/>
        <family val="2"/>
      </rPr>
      <t>"1.a Erfassung TIERBEURTEILUNG"</t>
    </r>
    <r>
      <rPr>
        <sz val="12"/>
        <color theme="1"/>
        <rFont val="Helvetica"/>
        <family val="2"/>
      </rPr>
      <t xml:space="preserve"> auf einem Klemmbrett</t>
    </r>
  </si>
  <si>
    <r>
      <rPr>
        <u/>
        <sz val="11"/>
        <color theme="1"/>
        <rFont val="Helvetica"/>
        <family val="2"/>
      </rPr>
      <t>DLG (2015):</t>
    </r>
    <r>
      <rPr>
        <sz val="11"/>
        <color theme="1"/>
        <rFont val="Helvetica"/>
        <family val="2"/>
      </rPr>
      <t xml:space="preserve"> Nachhaltigkeitsbewertung in der Rinderhaltung - Fütterung, Ressourcen, Klima, Tiergerechtheit</t>
    </r>
  </si>
  <si>
    <t>2.) Bereich Haltung &amp; Management</t>
  </si>
  <si>
    <t>Hinweise zur Durchführung im Stall:</t>
  </si>
  <si>
    <r>
      <rPr>
        <u/>
        <sz val="11"/>
        <color theme="1"/>
        <rFont val="Helvetica"/>
        <family val="2"/>
      </rPr>
      <t>KTBL (2015)</t>
    </r>
    <r>
      <rPr>
        <sz val="11"/>
        <color theme="1"/>
        <rFont val="Helvetica"/>
        <family val="2"/>
      </rPr>
      <t>: Faustzahlen für den Ökologischen Landbau, Kapitel 5.2.3. Tiergesundheit, KTBL, Darmstadt</t>
    </r>
  </si>
  <si>
    <t>unteres Hinterbein</t>
  </si>
  <si>
    <t>EINGABE HALTUNG &amp; MANAGEMENT</t>
  </si>
  <si>
    <t>Wie viel Fläche des Stalls ist zusätzlich als Lauffläche nutzbar (ohne Fläche des Auslaufes)?</t>
  </si>
  <si>
    <t>Bei mehreren Trogtränken die Längen zusammenzählen</t>
  </si>
  <si>
    <r>
      <t>Berechnung der Fressplätze bei Nackenrohr:
Wie viele Tiere können gleichzeitig fressen?
Nackenrohrläng</t>
    </r>
    <r>
      <rPr>
        <b/>
        <sz val="11"/>
        <color theme="1"/>
        <rFont val="Helvetica"/>
        <family val="2"/>
      </rPr>
      <t>e in m geteilt durch 0,75 m (unbehornte Herde) bzw. 0,85 m (behornte Herde)</t>
    </r>
    <r>
      <rPr>
        <b/>
        <vertAlign val="superscript"/>
        <sz val="11"/>
        <color theme="1"/>
        <rFont val="Helvetica"/>
        <family val="2"/>
      </rPr>
      <t xml:space="preserve">
</t>
    </r>
    <r>
      <rPr>
        <b/>
        <sz val="11"/>
        <color theme="1"/>
        <rFont val="Helvetica"/>
        <family val="2"/>
      </rPr>
      <t xml:space="preserve">+ ggfs. Anzahl Plätze Fressgitter
</t>
    </r>
    <r>
      <rPr>
        <i/>
        <sz val="9"/>
        <color theme="1"/>
        <rFont val="Helvetica"/>
        <family val="2"/>
      </rPr>
      <t>nach: LAZ BW (2015) Planungshilfen für den Rinder Stallbau; Merkblatt (2011) Laufställe für horntragende Milchkühe</t>
    </r>
  </si>
  <si>
    <t>beste 25%</t>
  </si>
  <si>
    <t>schlechteste 25%</t>
  </si>
  <si>
    <t>Die Einstufung basiert auf den Ergebnissen der Bewertung des Wohlergehens der Milchkühe in den Pilotbetrieben für den angegebenen Haltungszeitraum.</t>
  </si>
  <si>
    <t>Weidetage pro Jahr</t>
  </si>
  <si>
    <t>Tierbeurteilung</t>
  </si>
  <si>
    <t>Merkblatt (2011) Laufställe für horntragende Milchkühe</t>
  </si>
  <si>
    <t>Datum der Durchführung</t>
  </si>
  <si>
    <r>
      <rPr>
        <b/>
        <sz val="11"/>
        <rFont val="Helvetica"/>
        <family val="2"/>
      </rPr>
      <t xml:space="preserve">Name der beurteilten Haltungsgruppe </t>
    </r>
    <r>
      <rPr>
        <sz val="11"/>
        <rFont val="Helvetica"/>
        <family val="2"/>
      </rPr>
      <t>beispielsweise:</t>
    </r>
    <r>
      <rPr>
        <i/>
        <sz val="11"/>
        <rFont val="Helvetica"/>
        <family val="2"/>
      </rPr>
      <t xml:space="preserve"> gesamte Herde </t>
    </r>
    <r>
      <rPr>
        <sz val="11"/>
        <rFont val="Helvetica"/>
        <family val="2"/>
      </rPr>
      <t>oder</t>
    </r>
    <r>
      <rPr>
        <i/>
        <sz val="11"/>
        <rFont val="Helvetica"/>
        <family val="2"/>
      </rPr>
      <t xml:space="preserve"> Haltungsgruppe xy</t>
    </r>
  </si>
  <si>
    <r>
      <t xml:space="preserve">Berechnung der Liegeplätze bei freier Liegefläche:
Wie viele Tiere können sich gleichzeitig ablegen?
</t>
    </r>
    <r>
      <rPr>
        <b/>
        <sz val="11"/>
        <color theme="1"/>
        <rFont val="Helvetica"/>
        <family val="2"/>
      </rPr>
      <t>Liegefläche in m</t>
    </r>
    <r>
      <rPr>
        <b/>
        <vertAlign val="superscript"/>
        <sz val="11"/>
        <color theme="1"/>
        <rFont val="Helvetica"/>
        <family val="2"/>
      </rPr>
      <t>2</t>
    </r>
    <r>
      <rPr>
        <b/>
        <sz val="11"/>
        <color theme="1"/>
        <rFont val="Helvetica"/>
        <family val="2"/>
      </rPr>
      <t xml:space="preserve"> geteilt durch 5,5 m</t>
    </r>
    <r>
      <rPr>
        <b/>
        <vertAlign val="superscript"/>
        <sz val="11"/>
        <color theme="1"/>
        <rFont val="Helvetica"/>
        <family val="2"/>
      </rPr>
      <t xml:space="preserve">2 </t>
    </r>
    <r>
      <rPr>
        <b/>
        <sz val="11"/>
        <color theme="1"/>
        <rFont val="Helvetica"/>
        <family val="2"/>
      </rPr>
      <t>(unbehornte Herde) bzw. 8 m</t>
    </r>
    <r>
      <rPr>
        <b/>
        <vertAlign val="superscript"/>
        <sz val="11"/>
        <color theme="1"/>
        <rFont val="Helvetica"/>
        <family val="2"/>
      </rPr>
      <t xml:space="preserve">2 </t>
    </r>
    <r>
      <rPr>
        <b/>
        <sz val="11"/>
        <color theme="1"/>
        <rFont val="Helvetica"/>
        <family val="2"/>
      </rPr>
      <t>(behornte Herde)</t>
    </r>
    <r>
      <rPr>
        <b/>
        <vertAlign val="superscript"/>
        <sz val="11"/>
        <color theme="1"/>
        <rFont val="Helvetica"/>
        <family val="2"/>
      </rPr>
      <t xml:space="preserve">
</t>
    </r>
    <r>
      <rPr>
        <b/>
        <sz val="11"/>
        <color theme="1"/>
        <rFont val="Helvetica"/>
        <family val="2"/>
      </rPr>
      <t xml:space="preserve">+ ggfs. Anzahl Plätze Liegeboxen
</t>
    </r>
    <r>
      <rPr>
        <i/>
        <sz val="9"/>
        <color theme="1"/>
        <rFont val="Helvetica"/>
        <family val="2"/>
      </rPr>
      <t>nach: LAZ BW (2015) Planungshilfen für den Rinder Stallbau; Merkblatt (2011) Laufställe für horntragende Milchkühe</t>
    </r>
  </si>
  <si>
    <t xml:space="preserve">Abhängigkeit der Herdengröße in "1. Eingabe TIERBEURTEILUNG" </t>
  </si>
  <si>
    <t>ausgegeben.</t>
  </si>
  <si>
    <t>Haltungsgruppe:</t>
  </si>
  <si>
    <t>Zeitraum:</t>
  </si>
  <si>
    <t xml:space="preserve"> </t>
  </si>
  <si>
    <t>Es gelten die gesetzlichen Regelungen der einzelnen Bundesländer. Das Tool prüft nicht, ob die rechtlichen Vorschriften zur Tierhaltung eingehalten werden.</t>
  </si>
  <si>
    <t>Enthornung</t>
  </si>
  <si>
    <t>Bewertung der Wasserversorgung</t>
  </si>
  <si>
    <t xml:space="preserve">Kontakt: </t>
  </si>
  <si>
    <t xml:space="preserve">Stand: </t>
  </si>
  <si>
    <t>Liegeplätze pro Tier</t>
  </si>
  <si>
    <t>Fressplätze pro Tier</t>
  </si>
  <si>
    <t>Theresa Seith, Ingenieurbüro für Ökologie und Landwirtschaft - IfÖL GmbH, Kassel; ts@ifoel.de</t>
  </si>
  <si>
    <t>https://umweltministerium.hessen.de/landwirtschaft/foerderung-der-innovation-und-zusammenarbeit</t>
  </si>
  <si>
    <t xml:space="preserve">Europäische Innovationspartnerschaft (EIP Agri)
</t>
  </si>
  <si>
    <t>Grundlage für die Förderung sind die „Richtlinien des Landes Hessen zur Förderung von Innovation und Zusammenarbeit in der Landwirtschaft und in ländlichen Gebieten (RL - IZ) im Rahmen der „Förderung der ländlichen Entwicklung durch den Europäischen Landwirtschaftsfonds für die Entwicklung des Ländlichen Raums (ELER)“.</t>
  </si>
  <si>
    <t xml:space="preserve">Die Operationelle Gruppe „Tierwohl Milchvieh Hessen“ wird durch die EU im Rahmen der Europäischen Innovationspartnerschaft (EIP-Agri) und den Entwicklungsplan für den ländlichen Raum des Landes Hessen 2014 - 2020 (EPLR) für 2,5 Jahre gefördert. </t>
  </si>
  <si>
    <t>Ziel der EIP-Agri ist, Innovationen zu entwickeln, um Nachhaltigkeit und Effizienz in der Landwirtschaft zu steigern. Der Bedarf für Innovationen kommt idealerweise aus der Praxis und Landwirte sind bei der Entwicklung von Lösungen aktiv beteiligt.</t>
  </si>
  <si>
    <t>In Operationellen Gruppen (OG) arbeiten Landwirte, Wissenschaftler, Berater, NGO und Wirtschaftspartner gemeinsam an der Entwicklung und Erprobung einer Innovationsidee.</t>
  </si>
  <si>
    <t>Die Körperkondition nach BCS sowie drei Indikatoren aus dem KTBL-Leitfaden "Tierschutzindikatoren: Leitfaden für die Praxis - Rind" (2016).</t>
  </si>
  <si>
    <t>BETRIEBSÜBERSICHT</t>
  </si>
  <si>
    <t>ALLGEMEINE INFORMATIONEN</t>
  </si>
  <si>
    <t>MELKROUTINE</t>
  </si>
  <si>
    <t>Wirtschaftsweise</t>
  </si>
  <si>
    <t>Melksystem</t>
  </si>
  <si>
    <t>automatisches Melkystem</t>
  </si>
  <si>
    <t>Vormelken</t>
  </si>
  <si>
    <t xml:space="preserve">Optische Überprüfung </t>
  </si>
  <si>
    <t>des Vorgemelks</t>
  </si>
  <si>
    <t>Reinigung</t>
  </si>
  <si>
    <t>Vordippen</t>
  </si>
  <si>
    <t>Nachdippen</t>
  </si>
  <si>
    <t>Zwischendesinfektion</t>
  </si>
  <si>
    <t>Nutzungsdauer der Zitzengummis in Stunden</t>
  </si>
  <si>
    <t>Wartungsintervall der Melkanlage in Monaten</t>
  </si>
  <si>
    <t>Häufigkeit Klauenpflege</t>
  </si>
  <si>
    <t>Behandlung aller Tiere?</t>
  </si>
  <si>
    <t>Wenn nein, wie viel % der Tiere werden behandelt?</t>
  </si>
  <si>
    <t>MAßNAHMEN GEGEN HITZESTRESS</t>
  </si>
  <si>
    <t>Freie Auflistung</t>
  </si>
  <si>
    <t>LIEGEBOXEN</t>
  </si>
  <si>
    <t>Art der Liegeboxen</t>
  </si>
  <si>
    <t>Häufigkeit Boxenreinigung</t>
  </si>
  <si>
    <t>teilweise Enthornung</t>
  </si>
  <si>
    <t>Enthornung/
teilweise Enthornung/
keine Enthornung</t>
  </si>
  <si>
    <t>Sauberkeit der Tränken</t>
  </si>
  <si>
    <t>sauber</t>
  </si>
  <si>
    <t>schmutzig</t>
  </si>
  <si>
    <t>Stall- oder Weideperiode</t>
  </si>
  <si>
    <t>Stoffwechselgesundheit</t>
  </si>
  <si>
    <t>Prüfungstag</t>
  </si>
  <si>
    <t>Kühe in den  ersten 100 Laktationstagen</t>
  </si>
  <si>
    <t>Neuinfektionsrate in der Laktation</t>
  </si>
  <si>
    <t>Neuinfektionsrate in der Trockenperiode</t>
  </si>
  <si>
    <t>Heilungsrate in der Trockenperiode</t>
  </si>
  <si>
    <t>Erreichbarkeit Tränken</t>
  </si>
  <si>
    <t>ja</t>
  </si>
  <si>
    <t>nein</t>
  </si>
  <si>
    <t>konventionell</t>
  </si>
  <si>
    <t>ökologisch</t>
  </si>
  <si>
    <t>Winterhalbjahr/Stallperiode</t>
  </si>
  <si>
    <t>Sommerhalbjahr/Weideperiode</t>
  </si>
  <si>
    <t>Zeitpunkt Erfassung</t>
  </si>
  <si>
    <t>Melkstand</t>
  </si>
  <si>
    <t>abwischen</t>
  </si>
  <si>
    <t>trockene Reinigung</t>
  </si>
  <si>
    <t>Name des Betriebs</t>
  </si>
  <si>
    <t>Berater/in</t>
  </si>
  <si>
    <t>Liegeboxen</t>
  </si>
  <si>
    <t>Hochboxen</t>
  </si>
  <si>
    <t>Tiefboxen</t>
  </si>
  <si>
    <t>freie Liegefläche</t>
  </si>
  <si>
    <t xml:space="preserve">Wie viel Fläche des Stalls ist als Liegefläche nutzbar (Summe aus Fläche der Liegeboxen und freie Liegefläche)? </t>
  </si>
  <si>
    <r>
      <t xml:space="preserve">Sind </t>
    </r>
    <r>
      <rPr>
        <b/>
        <sz val="12"/>
        <color theme="1"/>
        <rFont val="Helvetica"/>
        <family val="2"/>
      </rPr>
      <t>für jedes Tier mind. 2 Tränken</t>
    </r>
    <r>
      <rPr>
        <sz val="12"/>
        <color theme="1"/>
        <rFont val="Helvetica"/>
        <family val="2"/>
      </rPr>
      <t xml:space="preserve"> erreichbar?</t>
    </r>
  </si>
  <si>
    <t>Länge Trogtränken in cm</t>
  </si>
  <si>
    <t>Tierzahl</t>
  </si>
  <si>
    <t>ausreichend</t>
  </si>
  <si>
    <t>Wert</t>
  </si>
  <si>
    <t>Ergebnis</t>
  </si>
  <si>
    <t>Eingabe aus den letzten 11 MLP-Monatsberichten:</t>
  </si>
  <si>
    <t>Mittlere Milchleistung der Herde (A+B Kühe):</t>
  </si>
  <si>
    <t>Mkg</t>
  </si>
  <si>
    <t>Mittlere Lebenstagsleistung der in den letzten 12 Monaten gemerzten Tiere</t>
  </si>
  <si>
    <r>
      <t>ø</t>
    </r>
    <r>
      <rPr>
        <sz val="9.9"/>
        <color theme="1"/>
        <rFont val="Helvetica"/>
        <family val="2"/>
      </rPr>
      <t xml:space="preserve"> </t>
    </r>
    <r>
      <rPr>
        <sz val="11"/>
        <color theme="1"/>
        <rFont val="Helvetica"/>
        <family val="2"/>
      </rPr>
      <t>Mkg je Lebtg</t>
    </r>
  </si>
  <si>
    <t>Anteil eutergesunder Tiere</t>
  </si>
  <si>
    <t>Anteil euterkranker Tiere</t>
  </si>
  <si>
    <t>Anteil der Tiere mit Zellzahl 
&gt; 100.000/ml Milch in der ersten Kontrolle</t>
  </si>
  <si>
    <t>Wo im MLP-Bericht zu finden:</t>
  </si>
  <si>
    <t>Anteil chronisch euterkranker Tiere mit schlechten Heilungsaussichten</t>
  </si>
  <si>
    <t>EUTERGESUNDHEIT</t>
  </si>
  <si>
    <t>STOFFWECHSELGESUNDHEIT</t>
  </si>
  <si>
    <t>Anteil Tiere 1. Laktation mit &gt; 100.000 Zellen/ml in  erster MLP nach der Kalbung an allen erstlaktierenden Tieren in der aktuellen MLP</t>
  </si>
  <si>
    <t>Bericht 
Harnstoff Einzeltiere 
oben links</t>
  </si>
  <si>
    <t>Bericht 
Harnstoff Einzeltiere 
auszählen</t>
  </si>
  <si>
    <t>Eutergesundheitsbericht 
1. Blatt 
Mitte rechts</t>
  </si>
  <si>
    <t>Eutergesundheitsbericht 
1. Blatt 
unten rechts</t>
  </si>
  <si>
    <t>Eutergesundheitsbericht 
3. Blatt 
Mitte</t>
  </si>
  <si>
    <t>Anteil eutergesunder Tiere [%]</t>
  </si>
  <si>
    <t>Anteil euterkranker Tiere [%]</t>
  </si>
  <si>
    <t>Neuinfektionsrate in der Laktation [%]</t>
  </si>
  <si>
    <t>Neuinfektionsrate in der Trockenperiode [%]</t>
  </si>
  <si>
    <t>Heilungsrate in der Trockenperiode [%]</t>
  </si>
  <si>
    <t>Mastitisrate Tiere 1. Laktation [%]</t>
  </si>
  <si>
    <t>Anteil chronisch euterkranker Tiere mit schlechten Heilungsaussichten [%]</t>
  </si>
  <si>
    <r>
      <rPr>
        <u/>
        <sz val="11"/>
        <color theme="1"/>
        <rFont val="Helvetica"/>
        <family val="2"/>
      </rPr>
      <t>KTBL und Thünen-Institut (2020)</t>
    </r>
    <r>
      <rPr>
        <sz val="11"/>
        <color theme="1"/>
        <rFont val="Helvetica"/>
        <family val="2"/>
      </rPr>
      <t>: Tierschutzindikatoren: Ziel- und Alarmwerte für Milchkühe</t>
    </r>
  </si>
  <si>
    <t>https://literatur.thuenen.de/digbib_extern/dn062462.pdf</t>
  </si>
  <si>
    <t>n.v.</t>
  </si>
  <si>
    <t>keine Enthornung (horntragend)</t>
  </si>
  <si>
    <t>keine Enthornung (genetisch hornlos)</t>
  </si>
  <si>
    <t>keine Enthornung → horntragend oder genetisch hornlos
teilweise Enthornung → beispielsweise bei Betrieben in Umstellung
Enthornung → mit Sedierung + Schmerzmittel oder mit Betäubung + Schmerzmittel</t>
  </si>
  <si>
    <t>Laktationstag</t>
  </si>
  <si>
    <t>Konditionsnote</t>
  </si>
  <si>
    <t>Optimalverlauf</t>
  </si>
  <si>
    <t>obere Grenze</t>
  </si>
  <si>
    <t>untere Grenze</t>
  </si>
  <si>
    <t>Tiererkennungs-Nummer
oder Tiername
(frei wählbar)</t>
  </si>
  <si>
    <t>oberes Hinterbein</t>
  </si>
  <si>
    <t>Datum letzte Geburt</t>
  </si>
  <si>
    <t>BCS</t>
  </si>
  <si>
    <r>
      <rPr>
        <u/>
        <sz val="11"/>
        <color theme="1"/>
        <rFont val="Helvetica"/>
        <family val="2"/>
      </rPr>
      <t>FiBL (2015)</t>
    </r>
    <r>
      <rPr>
        <sz val="11"/>
        <color theme="1"/>
        <rFont val="Helvetica"/>
        <family val="2"/>
      </rPr>
      <t>: Anleitung zur Körper-Konditions-Beurteilung</t>
    </r>
  </si>
  <si>
    <t>https://www.fibl.org/fileadmin/documents/shop/1414-bcs-anleitung.pdf</t>
  </si>
  <si>
    <t>Körperkondition nach FiBL (2015)</t>
  </si>
  <si>
    <t>Tiererkennungs-Nummer
oder Tiername (frei wählbar)</t>
  </si>
  <si>
    <t>Bewertung BCS</t>
  </si>
  <si>
    <t>Tier</t>
  </si>
  <si>
    <t>BCS Stall</t>
  </si>
  <si>
    <t>BCS Optimal</t>
  </si>
  <si>
    <t>BCS ob. Grenze</t>
  </si>
  <si>
    <t>BCS unt. Grenze</t>
  </si>
  <si>
    <t>BCS Bewertung</t>
  </si>
  <si>
    <r>
      <t xml:space="preserve">Ermittlung nach </t>
    </r>
    <r>
      <rPr>
        <b/>
        <u/>
        <sz val="12"/>
        <color theme="1"/>
        <rFont val="Helvetica"/>
        <family val="2"/>
      </rPr>
      <t>KTBL (2016)</t>
    </r>
    <r>
      <rPr>
        <sz val="12"/>
        <color theme="1"/>
        <rFont val="Helvetica"/>
        <family val="2"/>
      </rPr>
      <t xml:space="preserve"> 
Kapitel 2.10 Seite 22</t>
    </r>
  </si>
  <si>
    <r>
      <t xml:space="preserve">Ermittlung nach </t>
    </r>
    <r>
      <rPr>
        <b/>
        <u/>
        <sz val="12"/>
        <color theme="1"/>
        <rFont val="Helvetica"/>
        <family val="2"/>
      </rPr>
      <t>KTBL (2016)</t>
    </r>
    <r>
      <rPr>
        <sz val="12"/>
        <color theme="1"/>
        <rFont val="Helvetica"/>
        <family val="2"/>
      </rPr>
      <t xml:space="preserve"> 
Kapitel 2.9 Seite 21</t>
    </r>
    <r>
      <rPr>
        <sz val="11"/>
        <color theme="1"/>
        <rFont val="Helvetica"/>
        <family val="2"/>
      </rPr>
      <t/>
    </r>
  </si>
  <si>
    <r>
      <t xml:space="preserve">Ermittlung nach </t>
    </r>
    <r>
      <rPr>
        <b/>
        <u/>
        <sz val="11"/>
        <rFont val="Helvetica"/>
        <family val="2"/>
      </rPr>
      <t>FiBL (2015)</t>
    </r>
  </si>
  <si>
    <t>ZIELWERT</t>
  </si>
  <si>
    <t>Quelle</t>
  </si>
  <si>
    <t>KTBL</t>
  </si>
  <si>
    <t>DLG</t>
  </si>
  <si>
    <t>KTBL, Q CHECK</t>
  </si>
  <si>
    <t>Q CHECK</t>
  </si>
  <si>
    <t>§ 1 TierschG</t>
  </si>
  <si>
    <t>WQ</t>
  </si>
  <si>
    <t>Q Check (2020): Indikatoren Orientierungsrahmen</t>
  </si>
  <si>
    <t>https://infothek.q-check.org/wp-content/uploads/2020/06/15-Merkblatt-Orientierungsrahmen.pdf</t>
  </si>
  <si>
    <t xml:space="preserve">sauber oder schmutzig </t>
  </si>
  <si>
    <r>
      <rPr>
        <i/>
        <sz val="12"/>
        <color theme="1"/>
        <rFont val="Helvetica"/>
        <family val="2"/>
      </rPr>
      <t>wenn vorhanden:</t>
    </r>
    <r>
      <rPr>
        <sz val="12"/>
        <color theme="1"/>
        <rFont val="Helvetica"/>
        <family val="2"/>
      </rPr>
      <t xml:space="preserve"> Gesamtlänge in cm</t>
    </r>
  </si>
  <si>
    <t>Zugang Weide/Auslauf</t>
  </si>
  <si>
    <t>Zugang Auslauf ganzjährig</t>
  </si>
  <si>
    <t>BCS Bewertung Zahl</t>
  </si>
  <si>
    <t>Platzangebot im Stall</t>
  </si>
  <si>
    <t>ausreichende Wasserversorgung aller Tiere, sauberers Wasser, mind. 2 Tränken pro Tier erreichbar</t>
  </si>
  <si>
    <t>ausreichende Wasserversorgung aller Tiere, sauberers Wasser, keine 2 Tränken pro Tier erreichbar</t>
  </si>
  <si>
    <t>teilweise ausreichende Wasserversorgung aller Tiere, sauberers Wasser, mind. 2 Tränken pro Tier erreichbar</t>
  </si>
  <si>
    <t>teilweise ausreichende Wasserversorgung aller Tiere, sauberers Wasser, keine 2 Tränken pro Tier erreichbar</t>
  </si>
  <si>
    <t>ausreichende Wasserversorgung aller Tiere, kein sauberers Wasser</t>
  </si>
  <si>
    <t>teilweise ausreichende Wasserversorgung aller Tiere, kein sauberers Wasser</t>
  </si>
  <si>
    <t>nicht ausreichende Wasserversorgung</t>
  </si>
  <si>
    <t>Hintergrunddaten und -berechnungen</t>
  </si>
  <si>
    <t>pro Tier</t>
  </si>
  <si>
    <t>Punkte</t>
  </si>
  <si>
    <t>Platzangebot in der Stallperiode [m²]</t>
  </si>
  <si>
    <t>&gt; 9</t>
  </si>
  <si>
    <t>&gt; 1,2</t>
  </si>
  <si>
    <t>≥ 8,4</t>
  </si>
  <si>
    <t>≥ 1</t>
  </si>
  <si>
    <t>≥ 7,7</t>
  </si>
  <si>
    <t>≥ 0,91</t>
  </si>
  <si>
    <t>≥ 7</t>
  </si>
  <si>
    <t>≥ 0,83</t>
  </si>
  <si>
    <t>&lt; 7</t>
  </si>
  <si>
    <t>&lt; 0,83</t>
  </si>
  <si>
    <t>Protokoll vom 24.08.2020</t>
  </si>
  <si>
    <t>Weidetage</t>
  </si>
  <si>
    <t>Auslauf</t>
  </si>
  <si>
    <t>Punkte Weide + Auslauf</t>
  </si>
  <si>
    <t>Punkte Platzangebot</t>
  </si>
  <si>
    <t>Besondere Platzangebote (bspw. für horntragende Kühe) werden hier nicht berücksichtigt</t>
  </si>
  <si>
    <t>Bewertung Wasserversorgung</t>
  </si>
  <si>
    <t>Wert Betrieb Sauberkeit</t>
  </si>
  <si>
    <t>2 Tränken pro Tier erreichbar?</t>
  </si>
  <si>
    <t>KLAUENPFLEGE</t>
  </si>
  <si>
    <t>Weide/Auslauf</t>
  </si>
  <si>
    <t>Anteil Kühe mit Gefahr auf Azidose (FEQ &lt; 1,0) [%]</t>
  </si>
  <si>
    <t>Anteil Kühe mit Gefahr auf Ketose (FEQ ≥ 1,5) [%]</t>
  </si>
  <si>
    <t>Anzahl normal konditionierter Kühe</t>
  </si>
  <si>
    <t>Summe normal kond. Tiere</t>
  </si>
  <si>
    <r>
      <t xml:space="preserve">Automatische Übernahme aus den Erfassungsbögen </t>
    </r>
    <r>
      <rPr>
        <b/>
        <i/>
        <sz val="12"/>
        <color theme="1"/>
        <rFont val="Helvetica"/>
        <family val="2"/>
      </rPr>
      <t>"1.a Erfassung BCS"</t>
    </r>
    <r>
      <rPr>
        <b/>
        <sz val="12"/>
        <color theme="1"/>
        <rFont val="Helvetica"/>
        <family val="2"/>
      </rPr>
      <t xml:space="preserve"> und "</t>
    </r>
    <r>
      <rPr>
        <b/>
        <i/>
        <sz val="12"/>
        <color theme="1"/>
        <rFont val="Helvetica"/>
        <family val="2"/>
      </rPr>
      <t>1.b Erfassung TIERBEURTEILUNG</t>
    </r>
    <r>
      <rPr>
        <b/>
        <sz val="12"/>
        <color theme="1"/>
        <rFont val="Helvetica"/>
        <family val="2"/>
      </rPr>
      <t>"</t>
    </r>
  </si>
  <si>
    <t xml:space="preserve">die sich teilweise aus mehreren Parametern zusammensetzen. </t>
  </si>
  <si>
    <t>BCS Kurve</t>
  </si>
  <si>
    <r>
      <rPr>
        <b/>
        <sz val="14"/>
        <rFont val="Helvetica"/>
        <family val="2"/>
      </rPr>
      <t>Sauberkeit</t>
    </r>
    <r>
      <rPr>
        <sz val="14"/>
        <rFont val="Helvetica"/>
        <family val="2"/>
      </rPr>
      <t xml:space="preserve">
nach</t>
    </r>
    <r>
      <rPr>
        <u/>
        <sz val="14"/>
        <rFont val="Helvetica"/>
        <family val="2"/>
      </rPr>
      <t xml:space="preserve"> KTBL (2016)</t>
    </r>
    <r>
      <rPr>
        <sz val="14"/>
        <rFont val="Helvetica"/>
        <family val="2"/>
      </rPr>
      <t xml:space="preserve"> Kap. 2.9, S. 21</t>
    </r>
  </si>
  <si>
    <r>
      <rPr>
        <b/>
        <sz val="14"/>
        <rFont val="Helvetica"/>
        <family val="2"/>
      </rPr>
      <t>Unversehrtheit Integument</t>
    </r>
    <r>
      <rPr>
        <sz val="14"/>
        <rFont val="Helvetica"/>
        <family val="2"/>
      </rPr>
      <t xml:space="preserve">
nach</t>
    </r>
    <r>
      <rPr>
        <u/>
        <sz val="14"/>
        <rFont val="Helvetica"/>
        <family val="2"/>
      </rPr>
      <t xml:space="preserve"> KTBL (2016</t>
    </r>
    <r>
      <rPr>
        <sz val="14"/>
        <rFont val="Helvetica"/>
        <family val="2"/>
      </rPr>
      <t>) Kap 2.10, S. 22</t>
    </r>
  </si>
  <si>
    <r>
      <rPr>
        <b/>
        <sz val="14"/>
        <rFont val="Helvetica"/>
        <family val="2"/>
      </rPr>
      <t>Lahmheit</t>
    </r>
    <r>
      <rPr>
        <sz val="14"/>
        <rFont val="Helvetica"/>
        <family val="2"/>
      </rPr>
      <t xml:space="preserve">
nach </t>
    </r>
    <r>
      <rPr>
        <u/>
        <sz val="14"/>
        <rFont val="Helvetica"/>
        <family val="2"/>
      </rPr>
      <t>KTBL (2016)</t>
    </r>
    <r>
      <rPr>
        <sz val="14"/>
        <rFont val="Helvetica"/>
        <family val="2"/>
      </rPr>
      <t xml:space="preserve"> Kap. 2.12, S. 24</t>
    </r>
  </si>
  <si>
    <r>
      <rPr>
        <b/>
        <sz val="14"/>
        <color theme="1"/>
        <rFont val="Helvetica"/>
        <family val="2"/>
      </rPr>
      <t>0</t>
    </r>
    <r>
      <rPr>
        <sz val="14"/>
        <color theme="1"/>
        <rFont val="Helvetica"/>
        <family val="2"/>
      </rPr>
      <t xml:space="preserve"> = sauber; 
</t>
    </r>
    <r>
      <rPr>
        <b/>
        <sz val="14"/>
        <color theme="1"/>
        <rFont val="Helvetica"/>
        <family val="2"/>
      </rPr>
      <t>1</t>
    </r>
    <r>
      <rPr>
        <sz val="14"/>
        <color theme="1"/>
        <rFont val="Helvetica"/>
        <family val="2"/>
      </rPr>
      <t xml:space="preserve"> = verschmutzt</t>
    </r>
  </si>
  <si>
    <r>
      <rPr>
        <b/>
        <sz val="14"/>
        <color theme="1"/>
        <rFont val="Helvetica"/>
        <family val="2"/>
      </rPr>
      <t>Gesamtbewertung</t>
    </r>
    <r>
      <rPr>
        <sz val="14"/>
        <color theme="1"/>
        <rFont val="Helvetica"/>
        <family val="2"/>
      </rPr>
      <t xml:space="preserve">
</t>
    </r>
    <r>
      <rPr>
        <b/>
        <sz val="14"/>
        <color theme="1"/>
        <rFont val="Helvetica"/>
        <family val="2"/>
      </rPr>
      <t>0</t>
    </r>
    <r>
      <rPr>
        <sz val="14"/>
        <color theme="1"/>
        <rFont val="Helvetica"/>
        <family val="2"/>
      </rPr>
      <t xml:space="preserve">, wenn beide Regionen sauber;
</t>
    </r>
    <r>
      <rPr>
        <b/>
        <sz val="14"/>
        <color theme="1"/>
        <rFont val="Helvetica"/>
        <family val="2"/>
      </rPr>
      <t>1</t>
    </r>
    <r>
      <rPr>
        <sz val="14"/>
        <color theme="1"/>
        <rFont val="Helvetica"/>
        <family val="2"/>
      </rPr>
      <t>, wenn Verschmutzungen vorliegen</t>
    </r>
  </si>
  <si>
    <r>
      <rPr>
        <b/>
        <sz val="14"/>
        <color theme="1"/>
        <rFont val="Helvetica"/>
        <family val="2"/>
      </rPr>
      <t>Gesamtbewertung</t>
    </r>
    <r>
      <rPr>
        <sz val="14"/>
        <color theme="1"/>
        <rFont val="Helvetica"/>
        <family val="2"/>
      </rPr>
      <t xml:space="preserve">
</t>
    </r>
    <r>
      <rPr>
        <b/>
        <sz val="14"/>
        <color theme="1"/>
        <rFont val="Helvetica"/>
        <family val="2"/>
      </rPr>
      <t>0</t>
    </r>
    <r>
      <rPr>
        <sz val="14"/>
        <color theme="1"/>
        <rFont val="Helvetica"/>
        <family val="2"/>
      </rPr>
      <t xml:space="preserve"> für keine Integumentschäden
</t>
    </r>
    <r>
      <rPr>
        <b/>
        <sz val="14"/>
        <color theme="1"/>
        <rFont val="Helvetica"/>
        <family val="2"/>
      </rPr>
      <t>1</t>
    </r>
    <r>
      <rPr>
        <sz val="14"/>
        <color theme="1"/>
        <rFont val="Helvetica"/>
        <family val="2"/>
      </rPr>
      <t xml:space="preserve"> für vorhandene Integumentschäden</t>
    </r>
  </si>
  <si>
    <r>
      <rPr>
        <b/>
        <sz val="14"/>
        <color theme="1"/>
        <rFont val="Helvetica"/>
        <family val="2"/>
      </rPr>
      <t>Bewertung</t>
    </r>
    <r>
      <rPr>
        <sz val="14"/>
        <color theme="1"/>
        <rFont val="Helvetica"/>
        <family val="2"/>
      </rPr>
      <t xml:space="preserve">
</t>
    </r>
    <r>
      <rPr>
        <b/>
        <sz val="14"/>
        <color theme="1"/>
        <rFont val="Helvetica"/>
        <family val="2"/>
      </rPr>
      <t>0</t>
    </r>
    <r>
      <rPr>
        <sz val="14"/>
        <color theme="1"/>
        <rFont val="Helvetica"/>
        <family val="2"/>
      </rPr>
      <t xml:space="preserve"> = nicht lahm;
</t>
    </r>
    <r>
      <rPr>
        <b/>
        <sz val="14"/>
        <color theme="1"/>
        <rFont val="Helvetica"/>
        <family val="2"/>
      </rPr>
      <t>1</t>
    </r>
    <r>
      <rPr>
        <sz val="14"/>
        <color theme="1"/>
        <rFont val="Helvetica"/>
        <family val="2"/>
      </rPr>
      <t xml:space="preserve"> = geringgradig lahm;
</t>
    </r>
    <r>
      <rPr>
        <b/>
        <sz val="14"/>
        <color theme="1"/>
        <rFont val="Helvetica"/>
        <family val="2"/>
      </rPr>
      <t>2</t>
    </r>
    <r>
      <rPr>
        <sz val="14"/>
        <color theme="1"/>
        <rFont val="Helvetica"/>
        <family val="2"/>
      </rPr>
      <t xml:space="preserve"> = hochgradig lahm
</t>
    </r>
  </si>
  <si>
    <r>
      <rPr>
        <b/>
        <sz val="14"/>
        <color theme="1"/>
        <rFont val="Helvetica"/>
        <family val="2"/>
      </rPr>
      <t>0</t>
    </r>
    <r>
      <rPr>
        <sz val="14"/>
        <color theme="1"/>
        <rFont val="Helvetica"/>
        <family val="2"/>
      </rPr>
      <t xml:space="preserve"> = keine Integumentschäden; 
</t>
    </r>
    <r>
      <rPr>
        <b/>
        <sz val="14"/>
        <color theme="1"/>
        <rFont val="Helvetica"/>
        <family val="2"/>
      </rPr>
      <t>1</t>
    </r>
    <r>
      <rPr>
        <sz val="14"/>
        <color theme="1"/>
        <rFont val="Helvetica"/>
        <family val="2"/>
      </rPr>
      <t xml:space="preserve"> = Integumentschäden vorhanden</t>
    </r>
  </si>
  <si>
    <t>TIERZAHL</t>
  </si>
  <si>
    <t xml:space="preserve">Anzahl sauberer Kühe </t>
  </si>
  <si>
    <t>Anzahl Kühe mit verschmutztem Euter</t>
  </si>
  <si>
    <t>Anzahl Kühe mit verschmutztem oberen Hinterbein</t>
  </si>
  <si>
    <t>x</t>
  </si>
  <si>
    <t xml:space="preserve">Anzahl unversehrter Kühe </t>
  </si>
  <si>
    <t>Anzahl Kühe mit Schäden am Nacken</t>
  </si>
  <si>
    <t>Anzahl Kühe mit Schäden am Vorderbein</t>
  </si>
  <si>
    <t>Anzahl Kühe mit Schäden am unteren Hinterbein</t>
  </si>
  <si>
    <t>RL-EFP für Premiumförderung</t>
  </si>
  <si>
    <r>
      <t>ja; mind. 1,5 m</t>
    </r>
    <r>
      <rPr>
        <b/>
        <vertAlign val="superscript"/>
        <sz val="12"/>
        <rFont val="Helvetica"/>
        <family val="2"/>
      </rPr>
      <t>2</t>
    </r>
    <r>
      <rPr>
        <b/>
        <sz val="12"/>
        <rFont val="Helvetica"/>
        <family val="2"/>
      </rPr>
      <t xml:space="preserve"> pro Tier</t>
    </r>
  </si>
  <si>
    <t>Anzahl nicht lahmer Kühe</t>
  </si>
  <si>
    <t>Anzahl geringgradig lahmer Kühe</t>
  </si>
  <si>
    <t>Anzahl hochgradig lahmer Kühe</t>
  </si>
  <si>
    <r>
      <t xml:space="preserve">Ermittlung nach </t>
    </r>
    <r>
      <rPr>
        <b/>
        <u/>
        <sz val="12"/>
        <color theme="1"/>
        <rFont val="Helvetica"/>
        <family val="2"/>
      </rPr>
      <t>KTBL (2016)</t>
    </r>
    <r>
      <rPr>
        <b/>
        <sz val="12"/>
        <color theme="1"/>
        <rFont val="Helvetica"/>
        <family val="2"/>
      </rPr>
      <t xml:space="preserve"> </t>
    </r>
    <r>
      <rPr>
        <sz val="12"/>
        <color theme="1"/>
        <rFont val="Helvetica"/>
        <family val="2"/>
      </rPr>
      <t xml:space="preserve">
Kapitel 2.12 Seite 22</t>
    </r>
    <r>
      <rPr>
        <sz val="11"/>
        <color theme="1"/>
        <rFont val="Helvetica"/>
        <family val="2"/>
      </rPr>
      <t/>
    </r>
  </si>
  <si>
    <t>Körperkondition 
nach BCS</t>
  </si>
  <si>
    <t>Unversehrtheit 
Integument</t>
  </si>
  <si>
    <t>Anteil Kühe mit verschmutztem Euter [%]</t>
  </si>
  <si>
    <t>Anteil Kühe mit verschmutztem oberen Hinterbein [%]</t>
  </si>
  <si>
    <t>Anteil unversehrter Kühe [%]</t>
  </si>
  <si>
    <t>Anteil Kühe mit Schäden am Nacken [%]</t>
  </si>
  <si>
    <t>Anteil Kühe mit Schäden am Vorderbein [%]</t>
  </si>
  <si>
    <t>Anteil Kühe mit Schäden am unteren Hinterbein [%]</t>
  </si>
  <si>
    <t>Anteil nicht lahmer Kühe [%]</t>
  </si>
  <si>
    <t>Anteil geringgradig lahmer Kühe [%]</t>
  </si>
  <si>
    <t>Anteil hochgradig lahmer Kühe [%]</t>
  </si>
  <si>
    <t xml:space="preserve">Weide/Auslauf </t>
  </si>
  <si>
    <r>
      <t>Platz m</t>
    </r>
    <r>
      <rPr>
        <vertAlign val="superscript"/>
        <sz val="11"/>
        <color theme="1"/>
        <rFont val="Helvetica"/>
        <family val="2"/>
      </rPr>
      <t>2</t>
    </r>
  </si>
  <si>
    <t>Bewertung Wasserverfügbarkeit</t>
  </si>
  <si>
    <t>Bewertung Sauberkeit</t>
  </si>
  <si>
    <t>teilweise ausreichend</t>
  </si>
  <si>
    <t>Enthornungspraxis [0-100 Punkte]</t>
  </si>
  <si>
    <t>Gesamtbewertung Wasserversorgung [0-100 Punkte]</t>
  </si>
  <si>
    <t>Anzahl Tränken</t>
  </si>
  <si>
    <t>Bewertung Platzangebot [0-100 Punkte]</t>
  </si>
  <si>
    <t>abgeleitet nach DLG</t>
  </si>
  <si>
    <t>Herdengesundheit</t>
  </si>
  <si>
    <r>
      <t>Anzahl Tage im Jahr mit</t>
    </r>
    <r>
      <rPr>
        <b/>
        <sz val="12"/>
        <color theme="1"/>
        <rFont val="Helvetica"/>
        <family val="2"/>
      </rPr>
      <t xml:space="preserve"> ≥</t>
    </r>
    <r>
      <rPr>
        <sz val="12"/>
        <color theme="1"/>
        <rFont val="Helvetica"/>
        <family val="2"/>
      </rPr>
      <t xml:space="preserve"> </t>
    </r>
    <r>
      <rPr>
        <b/>
        <sz val="12"/>
        <color theme="1"/>
        <rFont val="Helvetica"/>
        <family val="2"/>
      </rPr>
      <t>6 Stunden Weidegang</t>
    </r>
  </si>
  <si>
    <t>0-365 für Laktiernde und Trockensteher (Jungvieh wird nicht berücksichtigt)</t>
  </si>
  <si>
    <t>MESSGRÖSSE/AUSWAHL</t>
  </si>
  <si>
    <t>Weide Jungvieh</t>
  </si>
  <si>
    <t>Zwischenbewertung</t>
  </si>
  <si>
    <t>kein Auslauf</t>
  </si>
  <si>
    <r>
      <t xml:space="preserve">Auslauf </t>
    </r>
    <r>
      <rPr>
        <b/>
        <sz val="12"/>
        <color theme="1"/>
        <rFont val="Helvetica"/>
        <family val="2"/>
      </rPr>
      <t>≥ 1,5 m</t>
    </r>
    <r>
      <rPr>
        <b/>
        <vertAlign val="superscript"/>
        <sz val="12"/>
        <color theme="1"/>
        <rFont val="Helvetica"/>
        <family val="2"/>
      </rPr>
      <t>2</t>
    </r>
    <r>
      <rPr>
        <b/>
        <sz val="12"/>
        <color theme="1"/>
        <rFont val="Helvetica"/>
        <family val="2"/>
      </rPr>
      <t xml:space="preserve"> pro Tier; </t>
    </r>
    <r>
      <rPr>
        <sz val="12"/>
        <color theme="1"/>
        <rFont val="Helvetica"/>
        <family val="2"/>
      </rPr>
      <t xml:space="preserve"> </t>
    </r>
    <r>
      <rPr>
        <i/>
        <sz val="12"/>
        <color theme="1"/>
        <rFont val="Helvetica"/>
        <family val="2"/>
      </rPr>
      <t>ja/nein</t>
    </r>
  </si>
  <si>
    <t>Auslauf ≥ 1,5 m2 pro Tier</t>
  </si>
  <si>
    <t>Auslauf &lt; 1,5 m2 pro Tier</t>
  </si>
  <si>
    <t>Erfassungszeitpunkt</t>
  </si>
  <si>
    <t>Rasse</t>
  </si>
  <si>
    <t>Holstein oder Braunvieh</t>
  </si>
  <si>
    <t>Fleckvieh</t>
  </si>
  <si>
    <r>
      <t>Die erforderlichen Daten geben Sie bitte in die Eingabe-Tabellenblätter "Betriebsübersicht", "</t>
    </r>
    <r>
      <rPr>
        <i/>
        <sz val="11"/>
        <color theme="1"/>
        <rFont val="Helvetica"/>
        <family val="2"/>
      </rPr>
      <t>1. Erfassung TIERBEURTEILUNG</t>
    </r>
    <r>
      <rPr>
        <sz val="11"/>
        <color theme="1"/>
        <rFont val="Helvetica"/>
        <family val="2"/>
      </rPr>
      <t>", "</t>
    </r>
    <r>
      <rPr>
        <i/>
        <sz val="11"/>
        <color theme="1"/>
        <rFont val="Helvetica"/>
        <family val="2"/>
      </rPr>
      <t>2. Eingabe HALTUNG</t>
    </r>
    <r>
      <rPr>
        <sz val="11"/>
        <color theme="1"/>
        <rFont val="Helvetica"/>
        <family val="2"/>
      </rPr>
      <t>" und "</t>
    </r>
    <r>
      <rPr>
        <i/>
        <sz val="11"/>
        <color theme="1"/>
        <rFont val="Helvetica"/>
        <family val="2"/>
      </rPr>
      <t>3. Eingabe MLP</t>
    </r>
    <r>
      <rPr>
        <sz val="11"/>
        <color theme="1"/>
        <rFont val="Helvetica"/>
        <family val="2"/>
      </rPr>
      <t>" ein.</t>
    </r>
  </si>
  <si>
    <t>Für die Eingabe sind teilweise Werte oder freie Einagben nötig und teilweise ist ein Auswahlmenü vorgegeben. Dies ist folgendermaßen erkenntlich:</t>
  </si>
  <si>
    <t xml:space="preserve">Bei den freien Eingabefelder ist eine Linie vorgegeben und Auswahlfelder sind farblich gelb unterlegt. </t>
  </si>
  <si>
    <t>Bei gemischten Gruppen den Hauptteil angeben bzw. bei anderen Rassen als der Auswahl die Rasse wählen, die am besten entspricht</t>
  </si>
  <si>
    <t xml:space="preserve">Berechnungen </t>
  </si>
  <si>
    <t>Eingabe aus dem letzten MLP-Monatsbericht:</t>
  </si>
  <si>
    <t xml:space="preserve">Sie erhalten ein zusammenfassendes Ergebnis-Diagramm (4.1) eine detaillierte Ergebnis-Tabelle (4.2) mit aktuellen Zielwerten aus Forschung und Praxis zur Bewertung des Tierwohlzustands </t>
  </si>
  <si>
    <t>Ihrer Milchkühe anhand der erhobenen Parameter und Indikatoren.</t>
  </si>
  <si>
    <t>Betrieb:</t>
  </si>
  <si>
    <t>Summe übergewichtiger Tiere</t>
  </si>
  <si>
    <t>Summe untergewichtiger Tiere</t>
  </si>
  <si>
    <t>vorrangige Rasse:</t>
  </si>
  <si>
    <t>vorrangige Rasse</t>
  </si>
  <si>
    <t>→ Seite 1 Mitte</t>
  </si>
  <si>
    <t>→ Seite 3 unten</t>
  </si>
  <si>
    <t>Bezeichnung Diagramm</t>
  </si>
  <si>
    <t>Die Tierwohl-Bewertung des Bereichs Tiergesundheit umfasst die gesamte Herde.</t>
  </si>
  <si>
    <t>Bewertung im Diagramm</t>
  </si>
  <si>
    <t xml:space="preserve"> Weidetage* u. Auslauf (ganzjährig)</t>
  </si>
  <si>
    <t>≥ 120 Weidetage ∪ kein Auslauf</t>
  </si>
  <si>
    <t>≥ 60 Weidetage ∪ kein Auslauf</t>
  </si>
  <si>
    <t>&gt; 0 bis &lt; 60 Weidetage ∪ kein Auslauf</t>
  </si>
  <si>
    <t>kein Auslauf, keine Weide</t>
  </si>
  <si>
    <t>* Als Weidetage zählen Tage mit ≥ 6 h Zugang zur Weide</t>
  </si>
  <si>
    <r>
      <t>≥ 120 Weidetage ∪ Auslauf  ≥ 1,5 m</t>
    </r>
    <r>
      <rPr>
        <vertAlign val="superscript"/>
        <sz val="10"/>
        <color theme="1"/>
        <rFont val="Helvetica"/>
        <family val="2"/>
      </rPr>
      <t>2</t>
    </r>
    <r>
      <rPr>
        <sz val="10"/>
        <color theme="1"/>
        <rFont val="Helvetica"/>
        <family val="2"/>
      </rPr>
      <t>/Tier</t>
    </r>
  </si>
  <si>
    <r>
      <t>≥ 120 Weidetage ∪ Auslauf &gt; 0 bis &lt; 1,5 m</t>
    </r>
    <r>
      <rPr>
        <vertAlign val="superscript"/>
        <sz val="10"/>
        <color theme="1"/>
        <rFont val="Helvetica"/>
        <family val="2"/>
      </rPr>
      <t>2</t>
    </r>
    <r>
      <rPr>
        <sz val="10"/>
        <color theme="1"/>
        <rFont val="Helvetica"/>
        <family val="2"/>
      </rPr>
      <t>/Tier</t>
    </r>
  </si>
  <si>
    <r>
      <t>≥ 60 Weidetage ∪ Auslauf ≥ 1,5 m</t>
    </r>
    <r>
      <rPr>
        <vertAlign val="superscript"/>
        <sz val="10"/>
        <color theme="1"/>
        <rFont val="Helvetica"/>
        <family val="2"/>
      </rPr>
      <t>2</t>
    </r>
    <r>
      <rPr>
        <sz val="10"/>
        <color theme="1"/>
        <rFont val="Helvetica"/>
        <family val="2"/>
      </rPr>
      <t>/Tier</t>
    </r>
  </si>
  <si>
    <r>
      <t>≥ 60 Weidetage ∪ Auslauf &gt; 0 bis &lt; 1,5 m</t>
    </r>
    <r>
      <rPr>
        <vertAlign val="superscript"/>
        <sz val="10"/>
        <color theme="1"/>
        <rFont val="Helvetica"/>
        <family val="2"/>
      </rPr>
      <t>2</t>
    </r>
    <r>
      <rPr>
        <sz val="10"/>
        <color theme="1"/>
        <rFont val="Helvetica"/>
        <family val="2"/>
      </rPr>
      <t>/Tier</t>
    </r>
  </si>
  <si>
    <r>
      <t>&gt; 0 bis &lt; 60 Weidetage ∪ Auslauf ≥ 1,5 m</t>
    </r>
    <r>
      <rPr>
        <vertAlign val="superscript"/>
        <sz val="10"/>
        <color theme="1"/>
        <rFont val="Helvetica"/>
        <family val="2"/>
      </rPr>
      <t>2</t>
    </r>
    <r>
      <rPr>
        <sz val="10"/>
        <color theme="1"/>
        <rFont val="Helvetica"/>
        <family val="2"/>
      </rPr>
      <t>/Tier</t>
    </r>
  </si>
  <si>
    <r>
      <t>keine Weide ∪ Auslauf ≥ 1,5 m</t>
    </r>
    <r>
      <rPr>
        <vertAlign val="superscript"/>
        <sz val="10"/>
        <color theme="1"/>
        <rFont val="Helvetica"/>
        <family val="2"/>
      </rPr>
      <t>2</t>
    </r>
    <r>
      <rPr>
        <sz val="10"/>
        <color theme="1"/>
        <rFont val="Helvetica"/>
        <family val="2"/>
      </rPr>
      <t>/Tier</t>
    </r>
  </si>
  <si>
    <r>
      <t>&gt; 0 bis &lt; 60 Weidetage ∪ Auslauf &lt; 0 bis &lt; 1,5 m</t>
    </r>
    <r>
      <rPr>
        <vertAlign val="superscript"/>
        <sz val="10"/>
        <rFont val="Helvetica"/>
        <family val="2"/>
      </rPr>
      <t>2</t>
    </r>
    <r>
      <rPr>
        <sz val="10"/>
        <rFont val="Helvetica"/>
        <family val="2"/>
      </rPr>
      <t xml:space="preserve"> / Tier</t>
    </r>
  </si>
  <si>
    <r>
      <t>keine Weide ∪ Auslauf &lt; 0 bis &lt; 1,5 m</t>
    </r>
    <r>
      <rPr>
        <vertAlign val="superscript"/>
        <sz val="10"/>
        <rFont val="Helvetica"/>
        <family val="2"/>
      </rPr>
      <t>2</t>
    </r>
    <r>
      <rPr>
        <sz val="10"/>
        <rFont val="Helvetica"/>
        <family val="2"/>
      </rPr>
      <t xml:space="preserve"> / Tier</t>
    </r>
  </si>
  <si>
    <t>Gesamtbewertung Weide/Auslauf [0-100 Punkte]</t>
  </si>
  <si>
    <t>Anzahl übergewichtiger Kühe</t>
  </si>
  <si>
    <t>Anzahl untergewichtiger Kühe</t>
  </si>
  <si>
    <t>Zielwert</t>
  </si>
  <si>
    <t>Platz für zusätzliche Bemerkungen:</t>
  </si>
  <si>
    <t>Anteil übergewichtiger Kühe [%]</t>
  </si>
  <si>
    <t>Anteil untergewichtiger Kühe [%]</t>
  </si>
  <si>
    <r>
      <rPr>
        <b/>
        <sz val="14"/>
        <color theme="1"/>
        <rFont val="Helvetica"/>
        <family val="2"/>
      </rPr>
      <t>Body Condition Score</t>
    </r>
    <r>
      <rPr>
        <sz val="14"/>
        <color theme="1"/>
        <rFont val="Helvetica"/>
        <family val="2"/>
      </rPr>
      <t xml:space="preserve">
nach FiBL (2015)</t>
    </r>
  </si>
  <si>
    <t>Anteil der Tiere mit Zellzahl &gt; 100.000/ml Milch in der ersten MLP nach der Kalbung</t>
  </si>
  <si>
    <t>%</t>
  </si>
  <si>
    <t>→ Eutergesundheitsbericht; 2. Blatt; Mitte links</t>
  </si>
  <si>
    <t>Mit diesem Beratungswerkzeug können Sie als Landwirt eine Selbsteinschätzung des Tierwohls Ihrer Milchkühe durchführen.</t>
  </si>
  <si>
    <r>
      <t>Zur Einordnung des Tierwohls Ihrer Milchkühe werden</t>
    </r>
    <r>
      <rPr>
        <sz val="12"/>
        <rFont val="Helvetica"/>
        <family val="2"/>
      </rPr>
      <t xml:space="preserve"> </t>
    </r>
    <r>
      <rPr>
        <b/>
        <sz val="12"/>
        <rFont val="Helvetica"/>
        <family val="2"/>
      </rPr>
      <t>10 Indi</t>
    </r>
    <r>
      <rPr>
        <b/>
        <sz val="12"/>
        <color theme="1"/>
        <rFont val="Helvetica"/>
        <family val="2"/>
      </rPr>
      <t xml:space="preserve">katoren </t>
    </r>
    <r>
      <rPr>
        <sz val="12"/>
        <color theme="1"/>
        <rFont val="Helvetica"/>
        <family val="2"/>
      </rPr>
      <t>aus den Bereichen</t>
    </r>
    <r>
      <rPr>
        <b/>
        <sz val="12"/>
        <color theme="1"/>
        <rFont val="Helvetica"/>
        <family val="2"/>
      </rPr>
      <t xml:space="preserve"> Tierbeurteilung, Milchleistung sowie Haltung und Management</t>
    </r>
    <r>
      <rPr>
        <sz val="12"/>
        <color theme="1"/>
        <rFont val="Helvetica"/>
        <family val="2"/>
      </rPr>
      <t xml:space="preserve"> berücksichtigt, </t>
    </r>
  </si>
  <si>
    <t>Anteil der Tiere mit Zellzahl ≤ 100.000/ml Milch in der ersten Kontrolle nach der Kalbung an allen Tieren, die mit einem Zellgehalt &gt; 100.000 Zellen/ml Milch trockegestellt wurden</t>
  </si>
  <si>
    <t>→ Eutergesundheitsbericht; 2. Blatt; Mitte rechts</t>
  </si>
  <si>
    <t>Mastitisrate Tiere 1. Laktation</t>
  </si>
  <si>
    <t>→ Eutergesundheitsbericht; 3. Blatt; oben rechts</t>
  </si>
  <si>
    <t>Betriebsübersicht</t>
  </si>
  <si>
    <t>Vor der eigentlichen Tierwohl-Erfassung werden einige Angaben zu den Haltungsbedingungen und Arbeitsweisen der betrieblichen Milchviehhaltung abgefragt.</t>
  </si>
  <si>
    <r>
      <t xml:space="preserve">Es sind </t>
    </r>
    <r>
      <rPr>
        <b/>
        <sz val="12"/>
        <color theme="1"/>
        <rFont val="Helvetica"/>
        <family val="2"/>
      </rPr>
      <t>4 Indikatoren</t>
    </r>
    <r>
      <rPr>
        <sz val="12"/>
        <color theme="1"/>
        <rFont val="Helvetica"/>
        <family val="2"/>
      </rPr>
      <t xml:space="preserve"> zur Tierbeobachtung im Stall ausgewählt:</t>
    </r>
  </si>
  <si>
    <t xml:space="preserve">Ab mehr als 30 Tieren wird die notwendige Stichprobengröße in </t>
  </si>
  <si>
    <t>Verbraucherzentrale:</t>
  </si>
  <si>
    <t>https://www.verbraucherzentrale.de/wissen/lebensmittel/lebensmittelproduktion/weidemilch-produkte-mit-verbindlichem-tierschutz-erkennen-35574</t>
  </si>
  <si>
    <t>https://www.landwirtschaft-bw.info/pb/site/pbs-bw-new/get/documents/MLR.LEL/PB5Documents/lazbw_rh/pdf/p/Planungshilfen%20Rinder_Stallbau.pdf?attachment=true</t>
  </si>
  <si>
    <r>
      <rPr>
        <u/>
        <sz val="11"/>
        <color theme="1"/>
        <rFont val="Helvetica"/>
        <family val="2"/>
      </rPr>
      <t>LAZ BW (2015):</t>
    </r>
    <r>
      <rPr>
        <sz val="11"/>
        <color theme="1"/>
        <rFont val="Helvetica"/>
        <family val="2"/>
      </rPr>
      <t xml:space="preserve"> Planungshilfen für den Rinder-Stallbau (Stand: 18.06.2020)</t>
    </r>
  </si>
  <si>
    <t>Verbraucherzentrale</t>
  </si>
  <si>
    <t>Punkte Wasserversorgung</t>
  </si>
  <si>
    <t>https://edepot.wur.nl/233467</t>
  </si>
  <si>
    <t>https://www.bioland.de/fileadmin/user_upload/Erzeuger/Fachinfos/Merkblaetter/Laufstaelle.pdf</t>
  </si>
  <si>
    <t>Anteil der Tiere mit Zellzahl 
&gt; 700.000/ml Milch in den letzten drei aufeinanderfolgenden Kontrollen</t>
  </si>
  <si>
    <t>Anteil der Tiere mit Zellzahl 
&gt; 400.000/ml Milch</t>
  </si>
  <si>
    <t>Anteil der Tiere mit Zellzahl 
≤ 100.000/ml Milch</t>
  </si>
  <si>
    <t>Anzahl der Tiere mit 
Fett-Eiweiß-Quotient
&lt; 1,0</t>
  </si>
  <si>
    <t>Anzahl der Tiere mit 
Fett-Eiweiß-Quotient 
≥ 1,5</t>
  </si>
  <si>
    <t>Art des Trockenstellens</t>
  </si>
  <si>
    <t>Kreuzungstiere</t>
  </si>
  <si>
    <t>Bemerkungen</t>
  </si>
  <si>
    <t>Fazit: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</si>
</sst>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00"/>
  </numFmts>
  <fonts count="123" x14ac:knownFonts="1">
    <font>
      <sz val="11"/>
      <color theme="1"/>
      <name val="Calibri"/>
      <family val="2"/>
      <scheme val="minor"/>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2"/>
      <color theme="1"/>
      <name val="Helvetica"/>
      <family val="2"/>
    </font>
    <font>
      <sz val="11"/>
      <color theme="1"/>
      <name val="Helvetica"/>
      <family val="2"/>
    </font>
    <font>
      <sz val="11"/>
      <color theme="1"/>
      <name val="Helvetica"/>
      <family val="2"/>
    </font>
    <font>
      <sz val="12"/>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color theme="1"/>
      <name val="Helvetica"/>
      <family val="2"/>
    </font>
    <font>
      <sz val="11"/>
      <name val="Helvetica"/>
      <family val="2"/>
    </font>
    <font>
      <sz val="11"/>
      <color theme="1"/>
      <name val="Helvetica"/>
      <family val="2"/>
    </font>
    <font>
      <sz val="11"/>
      <color theme="1"/>
      <name val="Helvetica"/>
      <family val="2"/>
    </font>
    <font>
      <sz val="11"/>
      <name val="Helvetica"/>
      <family val="2"/>
    </font>
    <font>
      <sz val="11"/>
      <color theme="1"/>
      <name val="Helvetica"/>
      <family val="2"/>
    </font>
    <font>
      <sz val="11"/>
      <color theme="1"/>
      <name val="Helvetica"/>
      <family val="2"/>
    </font>
    <font>
      <b/>
      <sz val="11"/>
      <color theme="1"/>
      <name val="Helvetica"/>
      <family val="2"/>
    </font>
    <font>
      <sz val="11"/>
      <color theme="1"/>
      <name val="Tahoma"/>
      <family val="2"/>
    </font>
    <font>
      <sz val="14"/>
      <color theme="1"/>
      <name val="Helvetica"/>
      <family val="2"/>
    </font>
    <font>
      <b/>
      <sz val="14"/>
      <color theme="1"/>
      <name val="Helvetica"/>
      <family val="2"/>
    </font>
    <font>
      <sz val="12"/>
      <color theme="1"/>
      <name val="Helvetica"/>
      <family val="2"/>
    </font>
    <font>
      <b/>
      <sz val="12"/>
      <color theme="1"/>
      <name val="Helvetica"/>
      <family val="2"/>
    </font>
    <font>
      <sz val="12"/>
      <name val="Helvetica"/>
      <family val="2"/>
    </font>
    <font>
      <b/>
      <sz val="18"/>
      <color theme="1"/>
      <name val="Helvetica"/>
      <family val="2"/>
    </font>
    <font>
      <b/>
      <sz val="14"/>
      <name val="Helvetica"/>
      <family val="2"/>
    </font>
    <font>
      <u/>
      <sz val="11"/>
      <color theme="10"/>
      <name val="Calibri"/>
      <family val="2"/>
      <scheme val="minor"/>
    </font>
    <font>
      <sz val="11"/>
      <color theme="0" tint="-0.499984740745262"/>
      <name val="Helvetica"/>
      <family val="2"/>
    </font>
    <font>
      <sz val="11"/>
      <color rgb="FFFF0000"/>
      <name val="Helvetica"/>
      <family val="2"/>
    </font>
    <font>
      <b/>
      <sz val="11"/>
      <name val="Helvetica"/>
      <family val="2"/>
    </font>
    <font>
      <u/>
      <sz val="11"/>
      <color theme="10"/>
      <name val="Helvetica"/>
      <family val="2"/>
    </font>
    <font>
      <i/>
      <sz val="11"/>
      <color theme="1"/>
      <name val="Helvetica"/>
      <family val="2"/>
    </font>
    <font>
      <b/>
      <u/>
      <sz val="12"/>
      <color theme="1"/>
      <name val="Helvetica"/>
      <family val="2"/>
    </font>
    <font>
      <b/>
      <u/>
      <sz val="18"/>
      <color theme="5" tint="-0.249977111117893"/>
      <name val="Helvetica"/>
      <family val="2"/>
    </font>
    <font>
      <b/>
      <sz val="11"/>
      <color rgb="FFC00000"/>
      <name val="Helvetica"/>
      <family val="2"/>
    </font>
    <font>
      <b/>
      <sz val="14"/>
      <color rgb="FFC00000"/>
      <name val="Helvetica"/>
      <family val="2"/>
    </font>
    <font>
      <i/>
      <sz val="11"/>
      <name val="Helvetica"/>
      <family val="2"/>
    </font>
    <font>
      <b/>
      <i/>
      <sz val="12"/>
      <name val="Helvetica"/>
      <family val="2"/>
    </font>
    <font>
      <u/>
      <sz val="11"/>
      <color theme="1"/>
      <name val="Helvetica"/>
      <family val="2"/>
    </font>
    <font>
      <b/>
      <u/>
      <sz val="18"/>
      <color theme="0" tint="-0.499984740745262"/>
      <name val="Helvetica"/>
      <family val="2"/>
    </font>
    <font>
      <i/>
      <sz val="12"/>
      <color theme="1"/>
      <name val="Helvetica"/>
      <family val="2"/>
    </font>
    <font>
      <b/>
      <u/>
      <sz val="18"/>
      <color theme="8"/>
      <name val="Helvetica"/>
      <family val="2"/>
    </font>
    <font>
      <vertAlign val="superscript"/>
      <sz val="12"/>
      <color theme="1"/>
      <name val="Helvetica"/>
      <family val="2"/>
    </font>
    <font>
      <b/>
      <u/>
      <sz val="18"/>
      <color theme="1"/>
      <name val="Helvetica"/>
      <family val="2"/>
    </font>
    <font>
      <sz val="13"/>
      <color theme="1"/>
      <name val="Helvetica"/>
      <family val="2"/>
    </font>
    <font>
      <b/>
      <sz val="13"/>
      <color rgb="FFC00000"/>
      <name val="Helvetica"/>
      <family val="2"/>
    </font>
    <font>
      <b/>
      <sz val="13"/>
      <color theme="5" tint="-0.249977111117893"/>
      <name val="Helvetica"/>
      <family val="2"/>
    </font>
    <font>
      <b/>
      <sz val="13"/>
      <name val="Helvetica"/>
      <family val="2"/>
    </font>
    <font>
      <b/>
      <i/>
      <sz val="12"/>
      <color theme="1"/>
      <name val="Helvetica"/>
      <family val="2"/>
    </font>
    <font>
      <i/>
      <sz val="14"/>
      <color theme="1"/>
      <name val="Helvetica"/>
      <family val="2"/>
    </font>
    <font>
      <b/>
      <vertAlign val="superscript"/>
      <sz val="11"/>
      <color theme="1"/>
      <name val="Helvetica"/>
      <family val="2"/>
    </font>
    <font>
      <sz val="11"/>
      <color rgb="FF00B050"/>
      <name val="Helvetica"/>
      <family val="2"/>
    </font>
    <font>
      <vertAlign val="superscript"/>
      <sz val="12"/>
      <name val="Helvetica"/>
      <family val="2"/>
    </font>
    <font>
      <b/>
      <sz val="12"/>
      <name val="Helvetica"/>
      <family val="2"/>
    </font>
    <font>
      <i/>
      <sz val="14"/>
      <name val="Helvetica"/>
      <family val="2"/>
    </font>
    <font>
      <b/>
      <i/>
      <sz val="11"/>
      <name val="Helvetica"/>
      <family val="2"/>
    </font>
    <font>
      <sz val="22"/>
      <color theme="1"/>
      <name val="Helvetica"/>
      <family val="2"/>
    </font>
    <font>
      <b/>
      <u/>
      <sz val="12"/>
      <color theme="8"/>
      <name val="Helvetica"/>
      <family val="2"/>
    </font>
    <font>
      <b/>
      <u/>
      <sz val="12"/>
      <color theme="0" tint="-0.499984740745262"/>
      <name val="Helvetica"/>
      <family val="2"/>
    </font>
    <font>
      <sz val="12"/>
      <color theme="0" tint="-0.499984740745262"/>
      <name val="Helvetica"/>
      <family val="2"/>
    </font>
    <font>
      <b/>
      <u/>
      <sz val="16"/>
      <color theme="1"/>
      <name val="Helvetica"/>
      <family val="2"/>
    </font>
    <font>
      <b/>
      <u/>
      <sz val="12"/>
      <color theme="5" tint="-0.249977111117893"/>
      <name val="Helvetica"/>
      <family val="2"/>
    </font>
    <font>
      <b/>
      <i/>
      <sz val="14"/>
      <color theme="1"/>
      <name val="Helvetica"/>
      <family val="2"/>
    </font>
    <font>
      <i/>
      <sz val="9"/>
      <color theme="1"/>
      <name val="Helvetica"/>
      <family val="2"/>
    </font>
    <font>
      <sz val="26"/>
      <color theme="1"/>
      <name val="Helvetica"/>
      <family val="2"/>
    </font>
    <font>
      <b/>
      <u/>
      <sz val="11"/>
      <color theme="1"/>
      <name val="Helvetica"/>
      <family val="2"/>
    </font>
    <font>
      <sz val="10"/>
      <color theme="1"/>
      <name val="Helvetica"/>
      <family val="2"/>
    </font>
    <font>
      <b/>
      <sz val="12"/>
      <color theme="9" tint="-0.499984740745262"/>
      <name val="Helvetica"/>
      <family val="2"/>
    </font>
    <font>
      <b/>
      <u/>
      <sz val="18"/>
      <color theme="9" tint="-0.499984740745262"/>
      <name val="Helvetica"/>
      <family val="2"/>
    </font>
    <font>
      <b/>
      <sz val="12"/>
      <color theme="1"/>
      <name val="Helvetica"/>
      <family val="2"/>
    </font>
    <font>
      <b/>
      <sz val="11"/>
      <color theme="1"/>
      <name val="Helvetica"/>
      <family val="2"/>
    </font>
    <font>
      <sz val="9.9"/>
      <color theme="1"/>
      <name val="Helvetica"/>
      <family val="2"/>
    </font>
    <font>
      <sz val="8"/>
      <name val="Calibri"/>
      <family val="2"/>
      <scheme val="minor"/>
    </font>
    <font>
      <sz val="12"/>
      <color theme="0"/>
      <name val="Helvetica"/>
      <family val="2"/>
    </font>
    <font>
      <b/>
      <sz val="12"/>
      <color theme="0"/>
      <name val="Helvetica"/>
      <family val="2"/>
    </font>
    <font>
      <b/>
      <i/>
      <sz val="14"/>
      <name val="Helvetica"/>
      <family val="2"/>
    </font>
    <font>
      <u/>
      <sz val="11"/>
      <name val="Helvetica"/>
      <family val="2"/>
    </font>
    <font>
      <u/>
      <sz val="14"/>
      <color theme="1"/>
      <name val="Helvetica"/>
      <family val="2"/>
    </font>
    <font>
      <sz val="16"/>
      <color theme="1"/>
      <name val="Helvetica"/>
      <family val="2"/>
    </font>
    <font>
      <b/>
      <sz val="16"/>
      <color theme="1"/>
      <name val="Helvetica"/>
      <family val="2"/>
    </font>
    <font>
      <u/>
      <sz val="16"/>
      <name val="Helvetica"/>
      <family val="2"/>
    </font>
    <font>
      <b/>
      <u/>
      <sz val="11"/>
      <name val="Helvetica"/>
      <family val="2"/>
    </font>
    <font>
      <sz val="11"/>
      <color theme="2" tint="-0.249977111117893"/>
      <name val="Helvetica"/>
      <family val="2"/>
    </font>
    <font>
      <sz val="14"/>
      <name val="Helvetica"/>
      <family val="2"/>
    </font>
    <font>
      <u/>
      <sz val="14"/>
      <name val="Helvetica"/>
      <family val="2"/>
    </font>
    <font>
      <u/>
      <sz val="14"/>
      <color theme="10"/>
      <name val="Helvetica"/>
      <family val="2"/>
    </font>
    <font>
      <b/>
      <vertAlign val="superscript"/>
      <sz val="12"/>
      <name val="Helvetica"/>
      <family val="2"/>
    </font>
    <font>
      <vertAlign val="superscript"/>
      <sz val="11"/>
      <color theme="1"/>
      <name val="Helvetica"/>
      <family val="2"/>
    </font>
    <font>
      <b/>
      <vertAlign val="superscript"/>
      <sz val="12"/>
      <color theme="1"/>
      <name val="Helvetica"/>
      <family val="2"/>
    </font>
    <font>
      <b/>
      <sz val="10"/>
      <name val="Helvetica"/>
      <family val="2"/>
    </font>
    <font>
      <vertAlign val="superscript"/>
      <sz val="10"/>
      <color theme="1"/>
      <name val="Helvetica"/>
      <family val="2"/>
    </font>
    <font>
      <b/>
      <sz val="10"/>
      <color theme="1"/>
      <name val="Helvetica"/>
      <family val="2"/>
    </font>
    <font>
      <sz val="10"/>
      <name val="Helvetica"/>
      <family val="2"/>
    </font>
    <font>
      <vertAlign val="superscript"/>
      <sz val="10"/>
      <name val="Helvetica"/>
      <family val="2"/>
    </font>
    <font>
      <b/>
      <sz val="12"/>
      <color theme="1"/>
      <name val="Helvetica"/>
      <family val="2"/>
    </font>
  </fonts>
  <fills count="2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99FF99"/>
        <bgColor indexed="64"/>
      </patternFill>
    </fill>
    <fill>
      <patternFill patternType="solid">
        <fgColor rgb="FF00B05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2" tint="-0.249977111117893"/>
        <bgColor indexed="64"/>
      </patternFill>
    </fill>
    <fill>
      <patternFill patternType="solid">
        <fgColor theme="2" tint="-0.499984740745262"/>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249977111117893"/>
        <bgColor indexed="64"/>
      </patternFill>
    </fill>
  </fills>
  <borders count="15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double">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thin">
        <color theme="0" tint="-0.499984740745262"/>
      </left>
      <right style="medium">
        <color indexed="64"/>
      </right>
      <top style="medium">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medium">
        <color indexed="64"/>
      </right>
      <top style="thin">
        <color indexed="64"/>
      </top>
      <bottom style="thin">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medium">
        <color indexed="64"/>
      </right>
      <top style="thin">
        <color indexed="64"/>
      </top>
      <bottom style="medium">
        <color indexed="64"/>
      </bottom>
      <diagonal/>
    </border>
    <border>
      <left/>
      <right style="thin">
        <color theme="0" tint="-0.499984740745262"/>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dotted">
        <color indexed="64"/>
      </right>
      <top style="double">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theme="0" tint="-0.499984740745262"/>
      </right>
      <top style="medium">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style="medium">
        <color indexed="64"/>
      </bottom>
      <diagonal/>
    </border>
    <border>
      <left/>
      <right style="thin">
        <color theme="0" tint="-0.499984740745262"/>
      </right>
      <top style="thin">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theme="0" tint="-0.499984740745262"/>
      </right>
      <top style="dashed">
        <color indexed="64"/>
      </top>
      <bottom style="dashed">
        <color indexed="64"/>
      </bottom>
      <diagonal/>
    </border>
    <border>
      <left style="thin">
        <color theme="0" tint="-0.499984740745262"/>
      </left>
      <right style="medium">
        <color indexed="64"/>
      </right>
      <top style="dashed">
        <color indexed="64"/>
      </top>
      <bottom style="dashed">
        <color indexed="64"/>
      </bottom>
      <diagonal/>
    </border>
    <border>
      <left/>
      <right style="thin">
        <color theme="0" tint="-0.499984740745262"/>
      </right>
      <top/>
      <bottom style="thin">
        <color indexed="64"/>
      </bottom>
      <diagonal/>
    </border>
    <border>
      <left style="thin">
        <color theme="0" tint="-0.499984740745262"/>
      </left>
      <right style="medium">
        <color indexed="64"/>
      </right>
      <top/>
      <bottom style="thin">
        <color indexed="64"/>
      </bottom>
      <diagonal/>
    </border>
    <border>
      <left style="dashed">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theme="0" tint="-0.499984740745262"/>
      </right>
      <top style="thin">
        <color indexed="64"/>
      </top>
      <bottom style="dashed">
        <color indexed="64"/>
      </bottom>
      <diagonal/>
    </border>
    <border>
      <left style="thin">
        <color theme="0" tint="-0.499984740745262"/>
      </left>
      <right style="medium">
        <color indexed="64"/>
      </right>
      <top style="thin">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theme="0" tint="-0.499984740745262"/>
      </left>
      <right style="thin">
        <color theme="0" tint="-0.499984740745262"/>
      </right>
      <top style="medium">
        <color indexed="64"/>
      </top>
      <bottom style="dashed">
        <color indexed="64"/>
      </bottom>
      <diagonal/>
    </border>
    <border>
      <left style="thin">
        <color theme="0" tint="-0.499984740745262"/>
      </left>
      <right style="medium">
        <color indexed="64"/>
      </right>
      <top style="medium">
        <color indexed="64"/>
      </top>
      <bottom style="dashed">
        <color indexed="64"/>
      </bottom>
      <diagonal/>
    </border>
    <border>
      <left style="thin">
        <color theme="0" tint="-0.499984740745262"/>
      </left>
      <right style="thin">
        <color theme="0" tint="-0.499984740745262"/>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theme="0" tint="-0.499984740745262"/>
      </right>
      <top style="dashed">
        <color indexed="64"/>
      </top>
      <bottom style="thin">
        <color indexed="64"/>
      </bottom>
      <diagonal/>
    </border>
    <border>
      <left style="thin">
        <color theme="0" tint="-0.499984740745262"/>
      </left>
      <right style="medium">
        <color indexed="64"/>
      </right>
      <top style="dashed">
        <color indexed="64"/>
      </top>
      <bottom style="thin">
        <color indexed="64"/>
      </bottom>
      <diagonal/>
    </border>
    <border>
      <left style="thin">
        <color indexed="64"/>
      </left>
      <right style="thin">
        <color indexed="64"/>
      </right>
      <top/>
      <bottom/>
      <diagonal/>
    </border>
    <border>
      <left style="thin">
        <color theme="0" tint="-0.499984740745262"/>
      </left>
      <right style="medium">
        <color indexed="64"/>
      </right>
      <top/>
      <bottom/>
      <diagonal/>
    </border>
    <border>
      <left style="thin">
        <color theme="0" tint="-0.499984740745262"/>
      </left>
      <right style="thin">
        <color theme="0" tint="-0.499984740745262"/>
      </right>
      <top/>
      <bottom style="thin">
        <color indexed="64"/>
      </bottom>
      <diagonal/>
    </border>
    <border>
      <left style="thin">
        <color indexed="64"/>
      </left>
      <right style="thin">
        <color indexed="64"/>
      </right>
      <top style="medium">
        <color indexed="64"/>
      </top>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dashed">
        <color indexed="64"/>
      </right>
      <top style="medium">
        <color indexed="64"/>
      </top>
      <bottom style="medium">
        <color indexed="64"/>
      </bottom>
      <diagonal/>
    </border>
    <border>
      <left style="thin">
        <color theme="0" tint="-0.499984740745262"/>
      </left>
      <right style="thin">
        <color theme="0" tint="-0.499984740745262"/>
      </right>
      <top style="thin">
        <color indexed="64"/>
      </top>
      <bottom/>
      <diagonal/>
    </border>
    <border>
      <left style="dashed">
        <color indexed="64"/>
      </left>
      <right style="thin">
        <color indexed="64"/>
      </right>
      <top style="thin">
        <color indexed="64"/>
      </top>
      <bottom/>
      <diagonal/>
    </border>
    <border>
      <left style="medium">
        <color indexed="64"/>
      </left>
      <right style="dashed">
        <color indexed="64"/>
      </right>
      <top style="medium">
        <color indexed="64"/>
      </top>
      <bottom style="thin">
        <color indexed="64"/>
      </bottom>
      <diagonal/>
    </border>
    <border>
      <left/>
      <right style="thin">
        <color indexed="64"/>
      </right>
      <top/>
      <bottom style="double">
        <color indexed="64"/>
      </bottom>
      <diagonal/>
    </border>
    <border>
      <left/>
      <right/>
      <top style="dashed">
        <color indexed="64"/>
      </top>
      <bottom/>
      <diagonal/>
    </border>
    <border>
      <left style="thin">
        <color indexed="64"/>
      </left>
      <right style="thin">
        <color indexed="64"/>
      </right>
      <top style="dashed">
        <color indexed="64"/>
      </top>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top style="medium">
        <color indexed="64"/>
      </top>
      <bottom style="double">
        <color indexed="64"/>
      </bottom>
      <diagonal/>
    </border>
  </borders>
  <cellStyleXfs count="3">
    <xf numFmtId="0" fontId="0" fillId="0" borderId="0"/>
    <xf numFmtId="0" fontId="46" fillId="0" borderId="0"/>
    <xf numFmtId="0" fontId="54" fillId="0" borderId="0" applyNumberFormat="0" applyFill="0" applyBorder="0" applyAlignment="0" applyProtection="0"/>
  </cellStyleXfs>
  <cellXfs count="740">
    <xf numFmtId="0" fontId="0" fillId="0" borderId="0" xfId="0"/>
    <xf numFmtId="0" fontId="49" fillId="6" borderId="16" xfId="0" applyFont="1" applyFill="1" applyBorder="1" applyAlignment="1">
      <alignment vertical="center"/>
    </xf>
    <xf numFmtId="0" fontId="49" fillId="6" borderId="26" xfId="0" applyFont="1" applyFill="1" applyBorder="1" applyAlignment="1">
      <alignment vertical="center"/>
    </xf>
    <xf numFmtId="0" fontId="48" fillId="5" borderId="17" xfId="0" applyFont="1" applyFill="1" applyBorder="1" applyAlignment="1">
      <alignment horizontal="center" vertical="center"/>
    </xf>
    <xf numFmtId="0" fontId="49" fillId="6" borderId="25" xfId="0" applyFont="1" applyFill="1" applyBorder="1" applyAlignment="1">
      <alignment vertical="center"/>
    </xf>
    <xf numFmtId="0" fontId="49" fillId="6" borderId="21" xfId="0" applyFont="1" applyFill="1" applyBorder="1" applyAlignment="1">
      <alignment vertical="center"/>
    </xf>
    <xf numFmtId="0" fontId="49" fillId="6" borderId="0" xfId="0" applyFont="1" applyFill="1" applyAlignment="1">
      <alignment vertical="center"/>
    </xf>
    <xf numFmtId="0" fontId="41" fillId="0" borderId="0" xfId="0" applyFont="1"/>
    <xf numFmtId="0" fontId="41" fillId="0" borderId="0" xfId="0" applyFont="1" applyAlignment="1">
      <alignment horizontal="center"/>
    </xf>
    <xf numFmtId="0" fontId="48" fillId="5" borderId="1" xfId="0" applyFont="1" applyFill="1" applyBorder="1" applyAlignment="1">
      <alignment vertical="center"/>
    </xf>
    <xf numFmtId="0" fontId="49" fillId="6" borderId="55" xfId="0" applyFont="1" applyFill="1" applyBorder="1" applyAlignment="1">
      <alignment vertical="center"/>
    </xf>
    <xf numFmtId="0" fontId="49" fillId="6" borderId="16" xfId="0" applyFont="1" applyFill="1" applyBorder="1" applyAlignment="1">
      <alignment vertical="center" wrapText="1"/>
    </xf>
    <xf numFmtId="0" fontId="49" fillId="6" borderId="12" xfId="0" applyFont="1" applyFill="1" applyBorder="1" applyAlignment="1">
      <alignment vertical="center" wrapText="1"/>
    </xf>
    <xf numFmtId="0" fontId="40" fillId="2" borderId="44" xfId="0" applyFont="1" applyFill="1" applyBorder="1"/>
    <xf numFmtId="0" fontId="50" fillId="6" borderId="46" xfId="0" applyFont="1" applyFill="1" applyBorder="1" applyAlignment="1">
      <alignment vertical="center"/>
    </xf>
    <xf numFmtId="0" fontId="49" fillId="6" borderId="11" xfId="0" applyFont="1" applyFill="1" applyBorder="1" applyAlignment="1">
      <alignment vertical="center"/>
    </xf>
    <xf numFmtId="0" fontId="49" fillId="6" borderId="22" xfId="0" applyFont="1" applyFill="1" applyBorder="1" applyAlignment="1">
      <alignment vertical="center"/>
    </xf>
    <xf numFmtId="0" fontId="40" fillId="2" borderId="51" xfId="0" applyFont="1" applyFill="1" applyBorder="1" applyAlignment="1">
      <alignment vertical="center" wrapText="1"/>
    </xf>
    <xf numFmtId="0" fontId="35" fillId="0" borderId="0" xfId="0" applyFont="1" applyAlignment="1">
      <alignment horizontal="left"/>
    </xf>
    <xf numFmtId="0" fontId="52" fillId="3" borderId="0" xfId="0" applyFont="1" applyFill="1"/>
    <xf numFmtId="0" fontId="47" fillId="3" borderId="0" xfId="0" applyFont="1" applyFill="1"/>
    <xf numFmtId="0" fontId="48" fillId="5" borderId="5" xfId="0" applyFont="1" applyFill="1" applyBorder="1" applyAlignment="1">
      <alignment vertical="center"/>
    </xf>
    <xf numFmtId="0" fontId="43" fillId="3" borderId="0" xfId="0" applyFont="1" applyFill="1"/>
    <xf numFmtId="0" fontId="43" fillId="3" borderId="0" xfId="0" applyFont="1" applyFill="1" applyAlignment="1">
      <alignment horizontal="center" vertical="center"/>
    </xf>
    <xf numFmtId="0" fontId="69" fillId="3" borderId="0" xfId="0" applyFont="1" applyFill="1"/>
    <xf numFmtId="0" fontId="48" fillId="5" borderId="13" xfId="0" applyFont="1" applyFill="1" applyBorder="1" applyAlignment="1">
      <alignment horizontal="center" vertical="center" wrapText="1"/>
    </xf>
    <xf numFmtId="0" fontId="32" fillId="0" borderId="0" xfId="0" applyFont="1"/>
    <xf numFmtId="0" fontId="32" fillId="0" borderId="0" xfId="0" applyFont="1" applyAlignment="1">
      <alignment horizontal="left"/>
    </xf>
    <xf numFmtId="0" fontId="32" fillId="2" borderId="45" xfId="0" applyFont="1" applyFill="1" applyBorder="1" applyAlignment="1">
      <alignment vertical="center" wrapText="1"/>
    </xf>
    <xf numFmtId="0" fontId="48" fillId="4" borderId="7" xfId="0" applyFont="1" applyFill="1" applyBorder="1" applyAlignment="1">
      <alignment vertical="center" wrapText="1"/>
    </xf>
    <xf numFmtId="0" fontId="48" fillId="4" borderId="8" xfId="0" applyFont="1" applyFill="1" applyBorder="1" applyAlignment="1">
      <alignment vertical="center" wrapText="1"/>
    </xf>
    <xf numFmtId="49" fontId="90" fillId="4" borderId="7" xfId="0" applyNumberFormat="1" applyFont="1" applyFill="1" applyBorder="1" applyAlignment="1">
      <alignment horizontal="center" vertical="center" wrapText="1"/>
    </xf>
    <xf numFmtId="0" fontId="29" fillId="2" borderId="44" xfId="0" applyFont="1" applyFill="1" applyBorder="1" applyAlignment="1">
      <alignment vertical="center" wrapText="1"/>
    </xf>
    <xf numFmtId="0" fontId="29" fillId="0" borderId="0" xfId="0" applyFont="1"/>
    <xf numFmtId="0" fontId="29" fillId="2" borderId="2" xfId="0" applyFont="1" applyFill="1" applyBorder="1" applyAlignment="1">
      <alignment vertical="center"/>
    </xf>
    <xf numFmtId="0" fontId="27" fillId="2" borderId="38" xfId="0" applyFont="1" applyFill="1" applyBorder="1" applyAlignment="1">
      <alignment horizontal="left" vertical="center" wrapText="1"/>
    </xf>
    <xf numFmtId="0" fontId="41" fillId="0" borderId="50" xfId="0" applyFont="1" applyBorder="1"/>
    <xf numFmtId="0" fontId="36" fillId="0" borderId="0" xfId="0" applyFont="1"/>
    <xf numFmtId="0" fontId="42" fillId="0" borderId="0" xfId="0" applyFont="1"/>
    <xf numFmtId="0" fontId="79" fillId="0" borderId="28" xfId="0" applyFont="1" applyBorder="1" applyAlignment="1">
      <alignment horizontal="center" vertical="center" wrapText="1"/>
    </xf>
    <xf numFmtId="0" fontId="79" fillId="0" borderId="28" xfId="0" applyFont="1" applyBorder="1" applyAlignment="1">
      <alignment vertical="center" wrapText="1"/>
    </xf>
    <xf numFmtId="0" fontId="42" fillId="0" borderId="28" xfId="0" applyFont="1" applyBorder="1"/>
    <xf numFmtId="0" fontId="42" fillId="0" borderId="28" xfId="0" applyFont="1" applyBorder="1" applyAlignment="1">
      <alignment horizontal="center"/>
    </xf>
    <xf numFmtId="164" fontId="57" fillId="0" borderId="28" xfId="0" applyNumberFormat="1" applyFont="1" applyBorder="1" applyAlignment="1">
      <alignment horizontal="center"/>
    </xf>
    <xf numFmtId="0" fontId="29" fillId="2" borderId="54" xfId="0" applyFont="1" applyFill="1" applyBorder="1" applyAlignment="1">
      <alignment horizontal="left" vertical="center" wrapText="1"/>
    </xf>
    <xf numFmtId="0" fontId="88" fillId="0" borderId="0" xfId="0" applyFont="1"/>
    <xf numFmtId="0" fontId="24" fillId="0" borderId="0" xfId="0" applyFont="1"/>
    <xf numFmtId="0" fontId="93" fillId="0" borderId="0" xfId="0" applyFont="1"/>
    <xf numFmtId="0" fontId="66" fillId="0" borderId="0" xfId="0" applyFont="1" applyAlignment="1">
      <alignment horizontal="left"/>
    </xf>
    <xf numFmtId="0" fontId="66" fillId="0" borderId="0" xfId="0" applyFont="1"/>
    <xf numFmtId="14" fontId="43" fillId="3" borderId="0" xfId="0" applyNumberFormat="1" applyFont="1" applyFill="1" applyAlignment="1">
      <alignment horizontal="left"/>
    </xf>
    <xf numFmtId="0" fontId="44" fillId="15" borderId="0" xfId="0" applyFont="1" applyFill="1"/>
    <xf numFmtId="0" fontId="44" fillId="15" borderId="15" xfId="0" applyFont="1" applyFill="1" applyBorder="1"/>
    <xf numFmtId="0" fontId="44" fillId="15" borderId="0" xfId="0" applyFont="1" applyFill="1" applyBorder="1"/>
    <xf numFmtId="0" fontId="49" fillId="15" borderId="0" xfId="0" applyFont="1" applyFill="1"/>
    <xf numFmtId="0" fontId="38" fillId="15" borderId="0" xfId="0" applyFont="1" applyFill="1"/>
    <xf numFmtId="0" fontId="28" fillId="15" borderId="0" xfId="0" applyFont="1" applyFill="1"/>
    <xf numFmtId="0" fontId="21" fillId="0" borderId="0" xfId="0" applyFont="1"/>
    <xf numFmtId="0" fontId="49" fillId="6" borderId="25" xfId="0" applyFont="1" applyFill="1" applyBorder="1" applyAlignment="1">
      <alignment vertical="center" wrapText="1"/>
    </xf>
    <xf numFmtId="0" fontId="20" fillId="0" borderId="0" xfId="0" applyFont="1"/>
    <xf numFmtId="0" fontId="20" fillId="5" borderId="0" xfId="0" applyFont="1" applyFill="1"/>
    <xf numFmtId="0" fontId="41" fillId="5" borderId="0" xfId="0" applyFont="1" applyFill="1"/>
    <xf numFmtId="0" fontId="18" fillId="0" borderId="0" xfId="0" applyFont="1"/>
    <xf numFmtId="0" fontId="18" fillId="2" borderId="31" xfId="0" applyFont="1" applyFill="1" applyBorder="1" applyAlignment="1">
      <alignment horizontal="left" vertical="center" wrapText="1"/>
    </xf>
    <xf numFmtId="0" fontId="17" fillId="0" borderId="0" xfId="0" applyFont="1"/>
    <xf numFmtId="0" fontId="17" fillId="0" borderId="78" xfId="0" applyFont="1" applyBorder="1"/>
    <xf numFmtId="165" fontId="17" fillId="0" borderId="77" xfId="0" applyNumberFormat="1" applyFont="1" applyFill="1" applyBorder="1" applyAlignment="1">
      <alignment horizontal="center"/>
    </xf>
    <xf numFmtId="165" fontId="17" fillId="0" borderId="2" xfId="0" applyNumberFormat="1" applyFont="1" applyFill="1" applyBorder="1" applyAlignment="1">
      <alignment horizontal="center"/>
    </xf>
    <xf numFmtId="165" fontId="17" fillId="0" borderId="78" xfId="0" applyNumberFormat="1" applyFont="1" applyFill="1" applyBorder="1" applyAlignment="1">
      <alignment horizontal="center"/>
    </xf>
    <xf numFmtId="0" fontId="17" fillId="0" borderId="6" xfId="0" applyFont="1" applyFill="1" applyBorder="1" applyAlignment="1">
      <alignment horizontal="center"/>
    </xf>
    <xf numFmtId="0" fontId="17" fillId="0" borderId="7" xfId="0" applyFont="1" applyFill="1" applyBorder="1" applyAlignment="1">
      <alignment horizontal="center"/>
    </xf>
    <xf numFmtId="0" fontId="17" fillId="0" borderId="8" xfId="0" applyFont="1" applyFill="1" applyBorder="1" applyAlignment="1">
      <alignment horizontal="center"/>
    </xf>
    <xf numFmtId="0" fontId="17" fillId="0" borderId="81" xfId="0" applyFont="1" applyBorder="1"/>
    <xf numFmtId="165" fontId="17" fillId="0" borderId="82" xfId="0" applyNumberFormat="1" applyFont="1" applyFill="1" applyBorder="1" applyAlignment="1">
      <alignment horizontal="center"/>
    </xf>
    <xf numFmtId="165" fontId="17" fillId="0" borderId="83" xfId="0" applyNumberFormat="1" applyFont="1" applyFill="1" applyBorder="1" applyAlignment="1">
      <alignment horizontal="center"/>
    </xf>
    <xf numFmtId="165" fontId="17" fillId="0" borderId="84" xfId="0" applyNumberFormat="1" applyFont="1" applyFill="1" applyBorder="1" applyAlignment="1">
      <alignment horizontal="center"/>
    </xf>
    <xf numFmtId="0" fontId="49" fillId="6" borderId="96" xfId="0" applyFont="1" applyFill="1" applyBorder="1" applyAlignment="1">
      <alignment vertical="center"/>
    </xf>
    <xf numFmtId="0" fontId="20" fillId="2" borderId="97" xfId="0" applyFont="1" applyFill="1" applyBorder="1" applyAlignment="1">
      <alignment vertical="center" wrapText="1"/>
    </xf>
    <xf numFmtId="0" fontId="49" fillId="6" borderId="96" xfId="0" applyFont="1" applyFill="1" applyBorder="1" applyAlignment="1">
      <alignment vertical="center" wrapText="1"/>
    </xf>
    <xf numFmtId="0" fontId="49" fillId="6" borderId="98" xfId="0" applyFont="1" applyFill="1" applyBorder="1" applyAlignment="1">
      <alignment vertical="center" wrapText="1"/>
    </xf>
    <xf numFmtId="14" fontId="57" fillId="0" borderId="28" xfId="0" applyNumberFormat="1" applyFont="1" applyBorder="1"/>
    <xf numFmtId="0" fontId="20" fillId="19" borderId="0" xfId="0" applyFont="1" applyFill="1"/>
    <xf numFmtId="0" fontId="41" fillId="0" borderId="0" xfId="0" applyFont="1" applyFill="1"/>
    <xf numFmtId="0" fontId="33" fillId="0" borderId="0" xfId="0" applyFont="1" applyFill="1" applyAlignment="1">
      <alignment horizontal="right"/>
    </xf>
    <xf numFmtId="0" fontId="104" fillId="0" borderId="0" xfId="0" applyFont="1" applyFill="1" applyAlignment="1">
      <alignment horizontal="right"/>
    </xf>
    <xf numFmtId="0" fontId="33" fillId="0" borderId="0" xfId="0" applyFont="1" applyFill="1"/>
    <xf numFmtId="0" fontId="33" fillId="0" borderId="0" xfId="0" applyFont="1" applyFill="1" applyAlignment="1">
      <alignment horizontal="left" vertical="center"/>
    </xf>
    <xf numFmtId="0" fontId="104" fillId="0" borderId="0" xfId="0" applyFont="1" applyFill="1" applyAlignment="1">
      <alignment horizontal="left"/>
    </xf>
    <xf numFmtId="0" fontId="15" fillId="0" borderId="0" xfId="0" applyFont="1"/>
    <xf numFmtId="0" fontId="45" fillId="20" borderId="28" xfId="0" applyFont="1" applyFill="1" applyBorder="1" applyAlignment="1">
      <alignment horizontal="center"/>
    </xf>
    <xf numFmtId="0" fontId="45" fillId="20" borderId="28" xfId="0" applyFont="1" applyFill="1" applyBorder="1"/>
    <xf numFmtId="0" fontId="45" fillId="5" borderId="28" xfId="0" applyFont="1" applyFill="1" applyBorder="1" applyAlignment="1">
      <alignment horizontal="center"/>
    </xf>
    <xf numFmtId="0" fontId="45" fillId="0" borderId="0" xfId="0" applyFont="1" applyAlignment="1">
      <alignment horizontal="center"/>
    </xf>
    <xf numFmtId="0" fontId="15" fillId="0" borderId="28" xfId="0" applyFont="1" applyBorder="1" applyAlignment="1">
      <alignment horizontal="center"/>
    </xf>
    <xf numFmtId="0" fontId="15" fillId="0" borderId="0" xfId="0" applyFont="1" applyAlignment="1">
      <alignment horizontal="right"/>
    </xf>
    <xf numFmtId="2" fontId="41" fillId="0" borderId="0" xfId="0" applyNumberFormat="1" applyFont="1" applyAlignment="1">
      <alignment horizontal="center"/>
    </xf>
    <xf numFmtId="1" fontId="41" fillId="0" borderId="0" xfId="0" applyNumberFormat="1" applyFont="1" applyAlignment="1">
      <alignment horizontal="center"/>
    </xf>
    <xf numFmtId="0" fontId="15" fillId="0" borderId="50" xfId="0" applyFont="1" applyBorder="1"/>
    <xf numFmtId="0" fontId="41" fillId="0" borderId="50" xfId="0" applyFont="1" applyBorder="1" applyAlignment="1">
      <alignment horizontal="center"/>
    </xf>
    <xf numFmtId="0" fontId="33" fillId="0" borderId="0" xfId="0" applyFont="1"/>
    <xf numFmtId="0" fontId="33" fillId="0" borderId="0" xfId="0" applyFont="1" applyAlignment="1">
      <alignment horizontal="center"/>
    </xf>
    <xf numFmtId="0" fontId="13" fillId="0" borderId="0" xfId="0" applyFont="1"/>
    <xf numFmtId="0" fontId="33" fillId="0" borderId="28" xfId="0" applyFont="1" applyBorder="1" applyAlignment="1">
      <alignment vertical="center" wrapText="1"/>
    </xf>
    <xf numFmtId="0" fontId="12" fillId="0" borderId="0" xfId="0" applyFont="1"/>
    <xf numFmtId="0" fontId="41" fillId="5" borderId="15" xfId="0" applyFont="1" applyFill="1" applyBorder="1"/>
    <xf numFmtId="0" fontId="12" fillId="5" borderId="0" xfId="0" applyFont="1" applyFill="1"/>
    <xf numFmtId="0" fontId="11" fillId="6" borderId="71" xfId="0" applyFont="1" applyFill="1" applyBorder="1" applyAlignment="1">
      <alignment vertical="center"/>
    </xf>
    <xf numFmtId="0" fontId="11" fillId="6" borderId="0" xfId="0" applyFont="1" applyFill="1" applyBorder="1" applyAlignment="1">
      <alignment vertical="center"/>
    </xf>
    <xf numFmtId="0" fontId="10" fillId="2" borderId="2" xfId="0" applyFont="1" applyFill="1" applyBorder="1"/>
    <xf numFmtId="0" fontId="9" fillId="2" borderId="73" xfId="0" applyFont="1" applyFill="1" applyBorder="1" applyAlignment="1">
      <alignment vertical="center"/>
    </xf>
    <xf numFmtId="0" fontId="9" fillId="0" borderId="0" xfId="0" applyFont="1"/>
    <xf numFmtId="1" fontId="9" fillId="0" borderId="0" xfId="0" quotePrefix="1" applyNumberFormat="1" applyFont="1" applyAlignment="1">
      <alignment horizontal="center" wrapText="1"/>
    </xf>
    <xf numFmtId="0" fontId="11" fillId="6" borderId="136" xfId="0" applyFont="1" applyFill="1" applyBorder="1" applyAlignment="1">
      <alignment vertical="center"/>
    </xf>
    <xf numFmtId="0" fontId="9" fillId="0" borderId="0" xfId="0" quotePrefix="1" applyFont="1" applyAlignment="1">
      <alignment horizontal="center" wrapText="1"/>
    </xf>
    <xf numFmtId="0" fontId="8" fillId="0" borderId="0" xfId="0" applyFont="1"/>
    <xf numFmtId="0" fontId="17" fillId="2" borderId="0" xfId="0" applyFont="1" applyFill="1"/>
    <xf numFmtId="2" fontId="17" fillId="2" borderId="0" xfId="0" applyNumberFormat="1" applyFont="1" applyFill="1"/>
    <xf numFmtId="0" fontId="17" fillId="0" borderId="0" xfId="0" applyFont="1" applyAlignment="1">
      <alignment horizontal="center"/>
    </xf>
    <xf numFmtId="0" fontId="17" fillId="8" borderId="131" xfId="0" applyFont="1" applyFill="1" applyBorder="1" applyAlignment="1">
      <alignment horizontal="center" vertical="center" wrapText="1"/>
    </xf>
    <xf numFmtId="0" fontId="17" fillId="8" borderId="138" xfId="0" applyFont="1" applyFill="1" applyBorder="1" applyAlignment="1">
      <alignment horizontal="center" vertical="center" wrapText="1"/>
    </xf>
    <xf numFmtId="0" fontId="17" fillId="8" borderId="139" xfId="0" applyFont="1" applyFill="1" applyBorder="1" applyAlignment="1">
      <alignment horizontal="center" vertical="center" wrapText="1"/>
    </xf>
    <xf numFmtId="0" fontId="17" fillId="8" borderId="134" xfId="0" applyFont="1" applyFill="1" applyBorder="1" applyAlignment="1">
      <alignment horizontal="center"/>
    </xf>
    <xf numFmtId="0" fontId="17" fillId="8" borderId="140" xfId="0" applyFont="1" applyFill="1" applyBorder="1" applyAlignment="1">
      <alignment horizontal="center"/>
    </xf>
    <xf numFmtId="0" fontId="17" fillId="8" borderId="142" xfId="0" applyFont="1" applyFill="1" applyBorder="1" applyAlignment="1">
      <alignment horizontal="center"/>
    </xf>
    <xf numFmtId="0" fontId="17" fillId="8" borderId="143" xfId="0" applyFont="1" applyFill="1" applyBorder="1" applyAlignment="1">
      <alignment horizontal="center"/>
    </xf>
    <xf numFmtId="0" fontId="17" fillId="8" borderId="144" xfId="0" applyFont="1" applyFill="1" applyBorder="1" applyAlignment="1">
      <alignment horizontal="center"/>
    </xf>
    <xf numFmtId="0" fontId="17" fillId="8" borderId="145" xfId="0" applyFont="1" applyFill="1" applyBorder="1" applyAlignment="1">
      <alignment horizontal="center"/>
    </xf>
    <xf numFmtId="0" fontId="17" fillId="8" borderId="146" xfId="0" applyFont="1" applyFill="1" applyBorder="1" applyAlignment="1">
      <alignment horizontal="center"/>
    </xf>
    <xf numFmtId="0" fontId="17" fillId="8" borderId="147" xfId="0" applyFont="1" applyFill="1" applyBorder="1" applyAlignment="1">
      <alignment horizontal="center"/>
    </xf>
    <xf numFmtId="0" fontId="17" fillId="21" borderId="131" xfId="0" applyFont="1" applyFill="1" applyBorder="1" applyAlignment="1">
      <alignment horizontal="center" vertical="center" wrapText="1"/>
    </xf>
    <xf numFmtId="0" fontId="17" fillId="22" borderId="138" xfId="0" applyFont="1" applyFill="1" applyBorder="1" applyAlignment="1">
      <alignment horizontal="center" vertical="center" wrapText="1"/>
    </xf>
    <xf numFmtId="0" fontId="17" fillId="23" borderId="139" xfId="0" applyFont="1" applyFill="1" applyBorder="1" applyAlignment="1">
      <alignment horizontal="center" vertical="center" wrapText="1"/>
    </xf>
    <xf numFmtId="165" fontId="17" fillId="21" borderId="134" xfId="0" applyNumberFormat="1" applyFont="1" applyFill="1" applyBorder="1" applyAlignment="1">
      <alignment horizontal="center"/>
    </xf>
    <xf numFmtId="165" fontId="17" fillId="22" borderId="140" xfId="0" applyNumberFormat="1" applyFont="1" applyFill="1" applyBorder="1" applyAlignment="1">
      <alignment horizontal="center"/>
    </xf>
    <xf numFmtId="165" fontId="17" fillId="23" borderId="141" xfId="0" applyNumberFormat="1" applyFont="1" applyFill="1" applyBorder="1" applyAlignment="1">
      <alignment horizontal="center"/>
    </xf>
    <xf numFmtId="165" fontId="17" fillId="22" borderId="143" xfId="0" applyNumberFormat="1" applyFont="1" applyFill="1" applyBorder="1" applyAlignment="1">
      <alignment horizontal="center"/>
    </xf>
    <xf numFmtId="165" fontId="17" fillId="23" borderId="144" xfId="0" applyNumberFormat="1" applyFont="1" applyFill="1" applyBorder="1" applyAlignment="1">
      <alignment horizontal="center"/>
    </xf>
    <xf numFmtId="0" fontId="17" fillId="0" borderId="0" xfId="0" applyFont="1" applyAlignment="1">
      <alignment horizontal="center" vertical="center" wrapText="1"/>
    </xf>
    <xf numFmtId="0" fontId="16" fillId="0" borderId="0" xfId="0" applyFont="1" applyAlignment="1">
      <alignment horizontal="center" vertical="center" wrapText="1"/>
    </xf>
    <xf numFmtId="0" fontId="13" fillId="21" borderId="0" xfId="0" applyFont="1" applyFill="1" applyAlignment="1">
      <alignment horizontal="center" vertical="center" wrapText="1"/>
    </xf>
    <xf numFmtId="0" fontId="13" fillId="0" borderId="0" xfId="0" quotePrefix="1" applyFont="1" applyAlignment="1">
      <alignment horizontal="center"/>
    </xf>
    <xf numFmtId="1" fontId="17" fillId="21" borderId="0" xfId="0" applyNumberFormat="1" applyFont="1" applyFill="1" applyAlignment="1">
      <alignment horizontal="center"/>
    </xf>
    <xf numFmtId="1" fontId="17" fillId="22" borderId="0" xfId="0" applyNumberFormat="1" applyFont="1" applyFill="1" applyAlignment="1">
      <alignment horizontal="center"/>
    </xf>
    <xf numFmtId="1" fontId="17" fillId="23" borderId="0" xfId="0" applyNumberFormat="1" applyFont="1" applyFill="1" applyAlignment="1">
      <alignment horizontal="center"/>
    </xf>
    <xf numFmtId="0" fontId="17" fillId="0" borderId="0" xfId="0" applyFont="1" applyAlignment="1">
      <alignment horizontal="center" wrapText="1"/>
    </xf>
    <xf numFmtId="0" fontId="17" fillId="0" borderId="0" xfId="0" applyFont="1" applyFill="1" applyBorder="1" applyAlignment="1">
      <alignment horizontal="center"/>
    </xf>
    <xf numFmtId="0" fontId="17" fillId="0" borderId="0" xfId="0" applyFont="1" applyFill="1" applyAlignment="1">
      <alignment horizontal="center"/>
    </xf>
    <xf numFmtId="0" fontId="17" fillId="27" borderId="138" xfId="0" applyFont="1" applyFill="1" applyBorder="1" applyAlignment="1">
      <alignment horizontal="center" vertical="center" wrapText="1"/>
    </xf>
    <xf numFmtId="165" fontId="17" fillId="27" borderId="140" xfId="0" applyNumberFormat="1" applyFont="1" applyFill="1" applyBorder="1" applyAlignment="1">
      <alignment horizontal="center"/>
    </xf>
    <xf numFmtId="0" fontId="17" fillId="25" borderId="139" xfId="0" applyFont="1" applyFill="1" applyBorder="1" applyAlignment="1">
      <alignment horizontal="center" vertical="center" wrapText="1"/>
    </xf>
    <xf numFmtId="165" fontId="17" fillId="25" borderId="141" xfId="0" applyNumberFormat="1" applyFont="1" applyFill="1" applyBorder="1" applyAlignment="1">
      <alignment horizontal="center"/>
    </xf>
    <xf numFmtId="0" fontId="17" fillId="14" borderId="1" xfId="0" applyFont="1" applyFill="1" applyBorder="1" applyAlignment="1">
      <alignment horizontal="center" vertical="center" wrapText="1"/>
    </xf>
    <xf numFmtId="165" fontId="17" fillId="14" borderId="32" xfId="0" applyNumberFormat="1" applyFont="1" applyFill="1" applyBorder="1" applyAlignment="1">
      <alignment horizontal="center"/>
    </xf>
    <xf numFmtId="0" fontId="33" fillId="0" borderId="0" xfId="0" quotePrefix="1" applyFont="1" applyAlignment="1">
      <alignment horizontal="center"/>
    </xf>
    <xf numFmtId="49" fontId="17" fillId="0" borderId="0" xfId="0" applyNumberFormat="1" applyFont="1"/>
    <xf numFmtId="0" fontId="8" fillId="22" borderId="0" xfId="0" applyFont="1" applyFill="1" applyAlignment="1">
      <alignment horizontal="center" vertical="center" wrapText="1"/>
    </xf>
    <xf numFmtId="0" fontId="8" fillId="23" borderId="0" xfId="0" applyFont="1" applyFill="1" applyAlignment="1">
      <alignment horizontal="center" vertical="center" wrapText="1"/>
    </xf>
    <xf numFmtId="0" fontId="33" fillId="0" borderId="28" xfId="0" applyFont="1" applyBorder="1" applyAlignment="1">
      <alignment vertical="center"/>
    </xf>
    <xf numFmtId="0" fontId="7" fillId="0" borderId="0" xfId="0" applyFont="1"/>
    <xf numFmtId="0" fontId="7" fillId="0" borderId="0" xfId="0" applyFont="1" applyAlignment="1">
      <alignment horizontal="left"/>
    </xf>
    <xf numFmtId="0" fontId="117" fillId="0" borderId="0" xfId="0" applyFont="1" applyAlignment="1">
      <alignment horizontal="center"/>
    </xf>
    <xf numFmtId="0" fontId="117" fillId="20" borderId="28" xfId="0" applyFont="1" applyFill="1" applyBorder="1" applyAlignment="1">
      <alignment horizontal="center"/>
    </xf>
    <xf numFmtId="0" fontId="94" fillId="0" borderId="28" xfId="0" applyFont="1" applyBorder="1" applyAlignment="1">
      <alignment horizontal="left"/>
    </xf>
    <xf numFmtId="0" fontId="119" fillId="5" borderId="28" xfId="0" applyFont="1" applyFill="1" applyBorder="1" applyAlignment="1">
      <alignment horizontal="center"/>
    </xf>
    <xf numFmtId="0" fontId="120" fillId="0" borderId="28" xfId="0" applyFont="1" applyBorder="1" applyAlignment="1">
      <alignment horizontal="left"/>
    </xf>
    <xf numFmtId="0" fontId="117" fillId="5" borderId="28" xfId="0" applyFont="1" applyFill="1" applyBorder="1" applyAlignment="1">
      <alignment horizontal="center"/>
    </xf>
    <xf numFmtId="1" fontId="41" fillId="0" borderId="0" xfId="0" applyNumberFormat="1" applyFont="1"/>
    <xf numFmtId="1" fontId="42" fillId="0" borderId="28" xfId="0" applyNumberFormat="1" applyFont="1" applyBorder="1" applyAlignment="1">
      <alignment horizontal="center"/>
    </xf>
    <xf numFmtId="0" fontId="17" fillId="0" borderId="0" xfId="0" applyFont="1" applyBorder="1"/>
    <xf numFmtId="165" fontId="17" fillId="0" borderId="8" xfId="0" applyNumberFormat="1" applyFont="1" applyFill="1" applyBorder="1" applyAlignment="1">
      <alignment horizontal="center"/>
    </xf>
    <xf numFmtId="0" fontId="45" fillId="0" borderId="0" xfId="0" applyFont="1" applyFill="1"/>
    <xf numFmtId="0" fontId="45" fillId="0" borderId="0" xfId="0" applyFont="1" applyFill="1" applyAlignment="1">
      <alignment horizontal="right"/>
    </xf>
    <xf numFmtId="164" fontId="45" fillId="0" borderId="0" xfId="0" applyNumberFormat="1" applyFont="1" applyFill="1" applyAlignment="1">
      <alignment horizontal="center"/>
    </xf>
    <xf numFmtId="1" fontId="45" fillId="0" borderId="0" xfId="0" applyNumberFormat="1" applyFont="1" applyFill="1" applyAlignment="1">
      <alignment horizontal="center"/>
    </xf>
    <xf numFmtId="0" fontId="57" fillId="0" borderId="0" xfId="0" applyFont="1"/>
    <xf numFmtId="0" fontId="41" fillId="19" borderId="0" xfId="0" applyFont="1" applyFill="1" applyBorder="1"/>
    <xf numFmtId="0" fontId="79" fillId="0" borderId="28" xfId="0" applyFont="1" applyBorder="1" applyAlignment="1">
      <alignment horizontal="center" vertical="center"/>
    </xf>
    <xf numFmtId="0" fontId="79" fillId="0" borderId="28" xfId="0" applyFont="1" applyBorder="1" applyAlignment="1">
      <alignment vertical="center"/>
    </xf>
    <xf numFmtId="0" fontId="42" fillId="0" borderId="28" xfId="0" applyFont="1" applyBorder="1" applyAlignment="1">
      <alignment vertical="center"/>
    </xf>
    <xf numFmtId="0" fontId="88" fillId="3" borderId="0" xfId="0" applyFont="1" applyFill="1" applyProtection="1"/>
    <xf numFmtId="164" fontId="103" fillId="11" borderId="56" xfId="0" applyNumberFormat="1" applyFont="1" applyFill="1" applyBorder="1" applyAlignment="1" applyProtection="1">
      <alignment horizontal="center" vertical="center"/>
    </xf>
    <xf numFmtId="164" fontId="103" fillId="12" borderId="57" xfId="0" applyNumberFormat="1" applyFont="1" applyFill="1" applyBorder="1" applyAlignment="1" applyProtection="1">
      <alignment horizontal="center" vertical="center"/>
    </xf>
    <xf numFmtId="164" fontId="103" fillId="11" borderId="58" xfId="0" applyNumberFormat="1" applyFont="1" applyFill="1" applyBorder="1" applyAlignment="1" applyProtection="1">
      <alignment horizontal="center" vertical="center"/>
    </xf>
    <xf numFmtId="164" fontId="103" fillId="12" borderId="59" xfId="0" applyNumberFormat="1" applyFont="1" applyFill="1" applyBorder="1" applyAlignment="1" applyProtection="1">
      <alignment horizontal="center" vertical="center"/>
    </xf>
    <xf numFmtId="49" fontId="77" fillId="13" borderId="7" xfId="0" applyNumberFormat="1" applyFont="1" applyFill="1" applyBorder="1" applyProtection="1"/>
    <xf numFmtId="164" fontId="103" fillId="11" borderId="60" xfId="0" applyNumberFormat="1" applyFont="1" applyFill="1" applyBorder="1" applyAlignment="1" applyProtection="1">
      <alignment horizontal="center" vertical="center"/>
    </xf>
    <xf numFmtId="164" fontId="103" fillId="12" borderId="61" xfId="0" applyNumberFormat="1" applyFont="1" applyFill="1" applyBorder="1" applyAlignment="1" applyProtection="1">
      <alignment horizontal="center" vertical="center"/>
    </xf>
    <xf numFmtId="1" fontId="103" fillId="11" borderId="88" xfId="0" applyNumberFormat="1" applyFont="1" applyFill="1" applyBorder="1" applyAlignment="1" applyProtection="1">
      <alignment horizontal="center" vertical="center"/>
    </xf>
    <xf numFmtId="1" fontId="103" fillId="12" borderId="59" xfId="0" applyNumberFormat="1" applyFont="1" applyFill="1" applyBorder="1" applyAlignment="1" applyProtection="1">
      <alignment horizontal="center" vertical="center"/>
    </xf>
    <xf numFmtId="1" fontId="103" fillId="11" borderId="112" xfId="0" applyNumberFormat="1" applyFont="1" applyFill="1" applyBorder="1" applyAlignment="1" applyProtection="1">
      <alignment horizontal="center" vertical="center"/>
    </xf>
    <xf numFmtId="1" fontId="103" fillId="12" borderId="113" xfId="0" applyNumberFormat="1" applyFont="1" applyFill="1" applyBorder="1" applyAlignment="1" applyProtection="1">
      <alignment horizontal="center" vertical="center"/>
    </xf>
    <xf numFmtId="0" fontId="77" fillId="4" borderId="7" xfId="0" applyFont="1" applyFill="1" applyBorder="1" applyAlignment="1" applyProtection="1">
      <alignment vertical="top"/>
    </xf>
    <xf numFmtId="1" fontId="103" fillId="11" borderId="108" xfId="0" applyNumberFormat="1" applyFont="1" applyFill="1" applyBorder="1" applyAlignment="1" applyProtection="1">
      <alignment horizontal="center" vertical="center"/>
    </xf>
    <xf numFmtId="1" fontId="103" fillId="12" borderId="109" xfId="0" applyNumberFormat="1" applyFont="1" applyFill="1" applyBorder="1" applyAlignment="1" applyProtection="1">
      <alignment horizontal="center" vertical="center"/>
    </xf>
    <xf numFmtId="2" fontId="103" fillId="11" borderId="90" xfId="0" applyNumberFormat="1" applyFont="1" applyFill="1" applyBorder="1" applyAlignment="1" applyProtection="1">
      <alignment horizontal="center" vertical="center"/>
    </xf>
    <xf numFmtId="2" fontId="103" fillId="12" borderId="76" xfId="0" applyNumberFormat="1" applyFont="1" applyFill="1" applyBorder="1" applyAlignment="1" applyProtection="1">
      <alignment horizontal="center" vertical="center"/>
    </xf>
    <xf numFmtId="2" fontId="103" fillId="11" borderId="106" xfId="0" applyNumberFormat="1" applyFont="1" applyFill="1" applyBorder="1" applyAlignment="1" applyProtection="1">
      <alignment horizontal="center" vertical="center"/>
    </xf>
    <xf numFmtId="2" fontId="103" fillId="12" borderId="107" xfId="0" applyNumberFormat="1" applyFont="1" applyFill="1" applyBorder="1" applyAlignment="1" applyProtection="1">
      <alignment horizontal="center" vertical="center"/>
    </xf>
    <xf numFmtId="2" fontId="103" fillId="11" borderId="101" xfId="0" applyNumberFormat="1" applyFont="1" applyFill="1" applyBorder="1" applyAlignment="1" applyProtection="1">
      <alignment horizontal="center" vertical="center"/>
    </xf>
    <xf numFmtId="2" fontId="103" fillId="12" borderId="102" xfId="0" applyNumberFormat="1" applyFont="1" applyFill="1" applyBorder="1" applyAlignment="1" applyProtection="1">
      <alignment horizontal="center" vertical="center"/>
    </xf>
    <xf numFmtId="164" fontId="103" fillId="11" borderId="117" xfId="0" applyNumberFormat="1" applyFont="1" applyFill="1" applyBorder="1" applyAlignment="1" applyProtection="1">
      <alignment horizontal="center" vertical="center"/>
    </xf>
    <xf numFmtId="1" fontId="103" fillId="12" borderId="118" xfId="0" applyNumberFormat="1" applyFont="1" applyFill="1" applyBorder="1" applyAlignment="1" applyProtection="1">
      <alignment horizontal="center" vertical="center"/>
    </xf>
    <xf numFmtId="164" fontId="103" fillId="11" borderId="119" xfId="0" applyNumberFormat="1" applyFont="1" applyFill="1" applyBorder="1" applyAlignment="1" applyProtection="1">
      <alignment horizontal="center" vertical="center"/>
    </xf>
    <xf numFmtId="1" fontId="103" fillId="12" borderId="107" xfId="0" applyNumberFormat="1" applyFont="1" applyFill="1" applyBorder="1" applyAlignment="1" applyProtection="1">
      <alignment horizontal="center" vertical="center"/>
    </xf>
    <xf numFmtId="1" fontId="53" fillId="9" borderId="30" xfId="0" applyNumberFormat="1" applyFont="1" applyFill="1" applyBorder="1" applyAlignment="1" applyProtection="1">
      <alignment horizontal="center" vertical="center"/>
    </xf>
    <xf numFmtId="1" fontId="111" fillId="9" borderId="104" xfId="0" applyNumberFormat="1" applyFont="1" applyFill="1" applyBorder="1" applyAlignment="1" applyProtection="1">
      <alignment horizontal="center" vertical="center"/>
    </xf>
    <xf numFmtId="1" fontId="111" fillId="9" borderId="44" xfId="0" applyNumberFormat="1" applyFont="1" applyFill="1" applyBorder="1" applyAlignment="1" applyProtection="1">
      <alignment horizontal="center" vertical="center"/>
    </xf>
    <xf numFmtId="1" fontId="53" fillId="9" borderId="45" xfId="0" applyNumberFormat="1" applyFont="1" applyFill="1" applyBorder="1" applyAlignment="1" applyProtection="1">
      <alignment horizontal="center" vertical="center"/>
    </xf>
    <xf numFmtId="1" fontId="111" fillId="9" borderId="51" xfId="0" applyNumberFormat="1" applyFont="1" applyFill="1" applyBorder="1" applyAlignment="1" applyProtection="1">
      <alignment horizontal="center" vertical="center"/>
    </xf>
    <xf numFmtId="1" fontId="111" fillId="9" borderId="100" xfId="0" applyNumberFormat="1" applyFont="1" applyFill="1" applyBorder="1" applyAlignment="1" applyProtection="1">
      <alignment horizontal="center" vertical="center"/>
    </xf>
    <xf numFmtId="1" fontId="53" fillId="6" borderId="31" xfId="0" applyNumberFormat="1" applyFont="1" applyFill="1" applyBorder="1" applyAlignment="1" applyProtection="1">
      <alignment horizontal="center" vertical="center"/>
    </xf>
    <xf numFmtId="1" fontId="53" fillId="6" borderId="45" xfId="0" applyNumberFormat="1" applyFont="1" applyFill="1" applyBorder="1" applyAlignment="1" applyProtection="1">
      <alignment horizontal="center" vertical="center"/>
    </xf>
    <xf numFmtId="1" fontId="111" fillId="6" borderId="104" xfId="0" applyNumberFormat="1" applyFont="1" applyFill="1" applyBorder="1" applyAlignment="1" applyProtection="1">
      <alignment horizontal="center" vertical="center"/>
    </xf>
    <xf numFmtId="1" fontId="111" fillId="6" borderId="44" xfId="0" applyNumberFormat="1" applyFont="1" applyFill="1" applyBorder="1" applyAlignment="1" applyProtection="1">
      <alignment horizontal="center" vertical="center"/>
    </xf>
    <xf numFmtId="1" fontId="53" fillId="6" borderId="97" xfId="0" applyNumberFormat="1" applyFont="1" applyFill="1" applyBorder="1" applyAlignment="1" applyProtection="1">
      <alignment horizontal="center" vertical="center"/>
    </xf>
    <xf numFmtId="1" fontId="111" fillId="6" borderId="44" xfId="0" applyNumberFormat="1" applyFont="1" applyFill="1" applyBorder="1" applyAlignment="1" applyProtection="1">
      <alignment horizontal="center" vertical="center" wrapText="1"/>
    </xf>
    <xf numFmtId="2" fontId="111" fillId="6" borderId="51" xfId="0" applyNumberFormat="1" applyFont="1" applyFill="1" applyBorder="1" applyAlignment="1" applyProtection="1">
      <alignment horizontal="center" vertical="center"/>
    </xf>
    <xf numFmtId="2" fontId="111" fillId="6" borderId="104" xfId="0" applyNumberFormat="1" applyFont="1" applyFill="1" applyBorder="1" applyAlignment="1" applyProtection="1">
      <alignment horizontal="center" vertical="center"/>
    </xf>
    <xf numFmtId="2" fontId="111" fillId="6" borderId="100" xfId="0" applyNumberFormat="1" applyFont="1" applyFill="1" applyBorder="1" applyAlignment="1" applyProtection="1">
      <alignment horizontal="center" vertical="center"/>
    </xf>
    <xf numFmtId="1" fontId="53" fillId="3" borderId="115" xfId="0" applyNumberFormat="1" applyFont="1" applyFill="1" applyBorder="1" applyAlignment="1" applyProtection="1">
      <alignment horizontal="center" vertical="center"/>
    </xf>
    <xf numFmtId="1" fontId="111" fillId="3" borderId="104" xfId="0" applyNumberFormat="1" applyFont="1" applyFill="1" applyBorder="1" applyAlignment="1" applyProtection="1">
      <alignment horizontal="center" vertical="center"/>
    </xf>
    <xf numFmtId="1" fontId="111" fillId="3" borderId="121" xfId="0" applyNumberFormat="1" applyFont="1" applyFill="1" applyBorder="1" applyAlignment="1" applyProtection="1">
      <alignment horizontal="center" vertical="center"/>
    </xf>
    <xf numFmtId="1" fontId="53" fillId="3" borderId="45" xfId="0" applyNumberFormat="1" applyFont="1" applyFill="1" applyBorder="1" applyAlignment="1" applyProtection="1">
      <alignment horizontal="center" vertical="center"/>
    </xf>
    <xf numFmtId="1" fontId="111" fillId="3" borderId="100" xfId="0" applyNumberFormat="1" applyFont="1" applyFill="1" applyBorder="1" applyAlignment="1" applyProtection="1">
      <alignment horizontal="center" vertical="center"/>
    </xf>
    <xf numFmtId="1" fontId="103" fillId="11" borderId="89" xfId="0" applyNumberFormat="1" applyFont="1" applyFill="1" applyBorder="1" applyAlignment="1" applyProtection="1">
      <alignment horizontal="center" vertical="center"/>
    </xf>
    <xf numFmtId="1" fontId="103" fillId="12" borderId="61" xfId="0" applyNumberFormat="1" applyFont="1" applyFill="1" applyBorder="1" applyAlignment="1" applyProtection="1">
      <alignment horizontal="center" vertical="center"/>
    </xf>
    <xf numFmtId="0" fontId="49" fillId="7" borderId="28" xfId="0" applyFont="1" applyFill="1" applyBorder="1" applyAlignment="1" applyProtection="1">
      <alignment horizontal="right" vertical="center"/>
      <protection locked="0"/>
    </xf>
    <xf numFmtId="14" fontId="49" fillId="7" borderId="68" xfId="0" applyNumberFormat="1" applyFont="1" applyFill="1" applyBorder="1" applyAlignment="1" applyProtection="1">
      <alignment horizontal="center" vertical="center"/>
      <protection locked="0"/>
    </xf>
    <xf numFmtId="0" fontId="49" fillId="7" borderId="34" xfId="0" applyFont="1" applyFill="1" applyBorder="1" applyAlignment="1" applyProtection="1">
      <alignment horizontal="center" vertical="center"/>
      <protection locked="0"/>
    </xf>
    <xf numFmtId="0" fontId="49" fillId="7" borderId="28" xfId="0" applyFont="1" applyFill="1" applyBorder="1" applyAlignment="1" applyProtection="1">
      <alignment horizontal="center" vertical="center"/>
      <protection locked="0"/>
    </xf>
    <xf numFmtId="0" fontId="49" fillId="7" borderId="29" xfId="0" applyFont="1" applyFill="1" applyBorder="1" applyAlignment="1" applyProtection="1">
      <alignment horizontal="center" vertical="center"/>
      <protection locked="0"/>
    </xf>
    <xf numFmtId="0" fontId="49" fillId="7" borderId="42" xfId="0" applyFont="1" applyFill="1" applyBorder="1" applyAlignment="1" applyProtection="1">
      <alignment horizontal="center" vertical="center"/>
      <protection locked="0"/>
    </xf>
    <xf numFmtId="0" fontId="49" fillId="7" borderId="35" xfId="0" applyFont="1" applyFill="1" applyBorder="1" applyAlignment="1" applyProtection="1">
      <alignment horizontal="center" vertical="center"/>
      <protection locked="0"/>
    </xf>
    <xf numFmtId="0" fontId="49" fillId="7" borderId="36" xfId="0" applyFont="1" applyFill="1" applyBorder="1" applyAlignment="1" applyProtection="1">
      <alignment horizontal="center" vertical="center"/>
      <protection locked="0"/>
    </xf>
    <xf numFmtId="0" fontId="47" fillId="3" borderId="52" xfId="0" applyFont="1" applyFill="1" applyBorder="1" applyAlignment="1" applyProtection="1">
      <alignment horizontal="center" vertical="center"/>
      <protection locked="0"/>
    </xf>
    <xf numFmtId="0" fontId="47" fillId="3" borderId="48" xfId="0" applyFont="1" applyFill="1" applyBorder="1" applyAlignment="1" applyProtection="1">
      <alignment horizontal="center" vertical="center"/>
      <protection locked="0"/>
    </xf>
    <xf numFmtId="0" fontId="47" fillId="24" borderId="43" xfId="0" applyFont="1" applyFill="1" applyBorder="1" applyAlignment="1" applyProtection="1">
      <alignment horizontal="center" vertical="center"/>
      <protection locked="0"/>
    </xf>
    <xf numFmtId="0" fontId="47" fillId="24" borderId="67" xfId="0" applyFont="1" applyFill="1" applyBorder="1" applyAlignment="1" applyProtection="1">
      <alignment horizontal="center" vertical="center"/>
      <protection locked="0"/>
    </xf>
    <xf numFmtId="0" fontId="47" fillId="24" borderId="18" xfId="0" applyFont="1" applyFill="1" applyBorder="1" applyAlignment="1" applyProtection="1">
      <alignment horizontal="center" vertical="center"/>
      <protection locked="0"/>
    </xf>
    <xf numFmtId="0" fontId="47" fillId="24" borderId="52" xfId="0" applyFont="1" applyFill="1" applyBorder="1" applyAlignment="1" applyProtection="1">
      <alignment horizontal="center" vertical="center"/>
      <protection locked="0"/>
    </xf>
    <xf numFmtId="0" fontId="47" fillId="2" borderId="37" xfId="0" applyFont="1" applyFill="1" applyBorder="1" applyAlignment="1" applyProtection="1">
      <alignment horizontal="center" vertical="center"/>
      <protection locked="0"/>
    </xf>
    <xf numFmtId="0" fontId="47" fillId="2" borderId="39" xfId="0" applyFont="1" applyFill="1" applyBorder="1" applyAlignment="1" applyProtection="1">
      <alignment horizontal="center" vertical="center"/>
      <protection locked="0"/>
    </xf>
    <xf numFmtId="0" fontId="47" fillId="7" borderId="34" xfId="0" applyFont="1" applyFill="1" applyBorder="1" applyAlignment="1" applyProtection="1">
      <alignment horizontal="center" vertical="center"/>
      <protection locked="0"/>
    </xf>
    <xf numFmtId="0" fontId="47" fillId="7" borderId="65" xfId="0" applyFont="1" applyFill="1" applyBorder="1" applyAlignment="1" applyProtection="1">
      <alignment horizontal="center" vertical="center"/>
      <protection locked="0"/>
    </xf>
    <xf numFmtId="0" fontId="47" fillId="7" borderId="28" xfId="0" applyFont="1" applyFill="1" applyBorder="1" applyAlignment="1" applyProtection="1">
      <alignment horizontal="center" vertical="center"/>
      <protection locked="0"/>
    </xf>
    <xf numFmtId="0" fontId="47" fillId="7" borderId="37" xfId="0" applyFont="1" applyFill="1" applyBorder="1" applyAlignment="1" applyProtection="1">
      <alignment horizontal="center" vertical="center"/>
      <protection locked="0"/>
    </xf>
    <xf numFmtId="0" fontId="47" fillId="2" borderId="8" xfId="0" applyFont="1" applyFill="1" applyBorder="1" applyAlignment="1" applyProtection="1">
      <alignment horizontal="center" vertical="center"/>
      <protection locked="0"/>
    </xf>
    <xf numFmtId="0" fontId="47" fillId="2" borderId="3" xfId="0" applyFont="1" applyFill="1" applyBorder="1" applyAlignment="1" applyProtection="1">
      <alignment horizontal="center" vertical="center"/>
      <protection locked="0"/>
    </xf>
    <xf numFmtId="0" fontId="47" fillId="7" borderId="42" xfId="0" applyFont="1" applyFill="1" applyBorder="1" applyAlignment="1" applyProtection="1">
      <alignment horizontal="center" vertical="center"/>
      <protection locked="0"/>
    </xf>
    <xf numFmtId="0" fontId="47" fillId="7" borderId="66" xfId="0" applyFont="1" applyFill="1" applyBorder="1" applyAlignment="1" applyProtection="1">
      <alignment horizontal="center" vertical="center"/>
      <protection locked="0"/>
    </xf>
    <xf numFmtId="0" fontId="47" fillId="7" borderId="35" xfId="0" applyFont="1" applyFill="1" applyBorder="1" applyAlignment="1" applyProtection="1">
      <alignment horizontal="center" vertical="center"/>
      <protection locked="0"/>
    </xf>
    <xf numFmtId="0" fontId="47" fillId="7" borderId="53" xfId="0" applyFont="1" applyFill="1" applyBorder="1" applyAlignment="1" applyProtection="1">
      <alignment horizontal="center" vertical="center"/>
      <protection locked="0"/>
    </xf>
    <xf numFmtId="14" fontId="47" fillId="0" borderId="0" xfId="0" applyNumberFormat="1" applyFont="1" applyAlignment="1" applyProtection="1">
      <alignment horizontal="left"/>
    </xf>
    <xf numFmtId="14" fontId="105" fillId="0" borderId="0" xfId="0" applyNumberFormat="1" applyFont="1" applyAlignment="1" applyProtection="1">
      <alignment horizontal="left"/>
    </xf>
    <xf numFmtId="0" fontId="105" fillId="0" borderId="0" xfId="0" applyFont="1" applyAlignment="1" applyProtection="1">
      <alignment horizontal="left"/>
    </xf>
    <xf numFmtId="49" fontId="105" fillId="0" borderId="0" xfId="0" applyNumberFormat="1" applyFont="1" applyAlignment="1" applyProtection="1">
      <alignment horizontal="left"/>
    </xf>
    <xf numFmtId="0" fontId="53" fillId="0" borderId="0" xfId="0" applyFont="1" applyAlignment="1" applyProtection="1">
      <alignment vertical="center"/>
    </xf>
    <xf numFmtId="0" fontId="47" fillId="3" borderId="63" xfId="0" applyFont="1" applyFill="1" applyBorder="1" applyAlignment="1" applyProtection="1">
      <alignment horizontal="center" vertical="center"/>
    </xf>
    <xf numFmtId="0" fontId="47" fillId="2" borderId="38" xfId="0" applyFont="1" applyFill="1" applyBorder="1" applyAlignment="1" applyProtection="1">
      <alignment horizontal="center" vertical="center"/>
    </xf>
    <xf numFmtId="0" fontId="47" fillId="2" borderId="54" xfId="0" applyFont="1" applyFill="1" applyBorder="1" applyAlignment="1" applyProtection="1">
      <alignment horizontal="center" vertical="center"/>
    </xf>
    <xf numFmtId="0" fontId="47" fillId="3" borderId="63" xfId="0" quotePrefix="1" applyFont="1" applyFill="1" applyBorder="1" applyAlignment="1" applyProtection="1">
      <alignment horizontal="center" vertical="center"/>
    </xf>
    <xf numFmtId="0" fontId="47" fillId="24" borderId="86" xfId="0" applyFont="1" applyFill="1" applyBorder="1" applyAlignment="1" applyProtection="1">
      <alignment horizontal="center" vertical="center"/>
      <protection locked="0"/>
    </xf>
    <xf numFmtId="14" fontId="47" fillId="24" borderId="28" xfId="0" applyNumberFormat="1" applyFont="1" applyFill="1" applyBorder="1" applyAlignment="1" applyProtection="1">
      <alignment horizontal="center" vertical="center"/>
      <protection locked="0"/>
    </xf>
    <xf numFmtId="14" fontId="47" fillId="7" borderId="18" xfId="0" applyNumberFormat="1" applyFont="1" applyFill="1" applyBorder="1" applyAlignment="1" applyProtection="1">
      <alignment horizontal="center" vertical="center"/>
      <protection locked="0"/>
    </xf>
    <xf numFmtId="0" fontId="47" fillId="7" borderId="86" xfId="0" applyFont="1" applyFill="1" applyBorder="1" applyAlignment="1" applyProtection="1">
      <alignment horizontal="center" vertical="center"/>
      <protection locked="0"/>
    </xf>
    <xf numFmtId="14" fontId="47" fillId="0" borderId="0" xfId="0" applyNumberFormat="1" applyFont="1" applyAlignment="1" applyProtection="1">
      <alignment horizontal="left" vertical="center" wrapText="1"/>
    </xf>
    <xf numFmtId="49" fontId="47" fillId="0" borderId="0" xfId="0" applyNumberFormat="1" applyFont="1" applyProtection="1"/>
    <xf numFmtId="0" fontId="47" fillId="3" borderId="67" xfId="0" applyFont="1" applyFill="1" applyBorder="1" applyAlignment="1" applyProtection="1">
      <alignment horizontal="center" vertical="center"/>
    </xf>
    <xf numFmtId="0" fontId="47" fillId="2" borderId="63" xfId="0" quotePrefix="1" applyFont="1" applyFill="1" applyBorder="1" applyAlignment="1" applyProtection="1">
      <alignment horizontal="center" vertical="center"/>
    </xf>
    <xf numFmtId="0" fontId="47" fillId="2" borderId="67" xfId="0" applyFont="1" applyFill="1" applyBorder="1" applyAlignment="1" applyProtection="1">
      <alignment horizontal="center" vertical="center"/>
    </xf>
    <xf numFmtId="1" fontId="75" fillId="10" borderId="28" xfId="0" applyNumberFormat="1" applyFont="1" applyFill="1" applyBorder="1" applyAlignment="1" applyProtection="1">
      <alignment horizontal="center" vertical="center"/>
    </xf>
    <xf numFmtId="49" fontId="77" fillId="13" borderId="7" xfId="0" applyNumberFormat="1" applyFont="1" applyFill="1" applyBorder="1" applyAlignment="1" applyProtection="1">
      <alignment horizontal="center" vertical="center"/>
    </xf>
    <xf numFmtId="1" fontId="48" fillId="9" borderId="128" xfId="0" applyNumberFormat="1" applyFont="1" applyFill="1" applyBorder="1" applyAlignment="1" applyProtection="1">
      <alignment horizontal="center" vertical="center"/>
    </xf>
    <xf numFmtId="1" fontId="47" fillId="9" borderId="99" xfId="0" applyNumberFormat="1" applyFont="1" applyFill="1" applyBorder="1" applyAlignment="1" applyProtection="1">
      <alignment horizontal="center" vertical="center"/>
    </xf>
    <xf numFmtId="1" fontId="47" fillId="9" borderId="19" xfId="0" applyNumberFormat="1" applyFont="1" applyFill="1" applyBorder="1" applyAlignment="1" applyProtection="1">
      <alignment horizontal="center" vertical="center"/>
    </xf>
    <xf numFmtId="0" fontId="48" fillId="9" borderId="125" xfId="0" applyFont="1" applyFill="1" applyBorder="1" applyAlignment="1" applyProtection="1">
      <alignment horizontal="center" vertical="center"/>
    </xf>
    <xf numFmtId="0" fontId="47" fillId="9" borderId="99" xfId="0" applyFont="1" applyFill="1" applyBorder="1" applyAlignment="1" applyProtection="1">
      <alignment horizontal="center" vertical="center"/>
    </xf>
    <xf numFmtId="0" fontId="47" fillId="9" borderId="19" xfId="0" applyFont="1" applyFill="1" applyBorder="1" applyAlignment="1" applyProtection="1">
      <alignment horizontal="center" vertical="center"/>
    </xf>
    <xf numFmtId="1" fontId="72" fillId="3" borderId="12" xfId="0" applyNumberFormat="1" applyFont="1" applyFill="1" applyBorder="1" applyAlignment="1" applyProtection="1">
      <alignment horizontal="center" vertical="center"/>
      <protection locked="0"/>
    </xf>
    <xf numFmtId="0" fontId="8" fillId="2" borderId="0" xfId="0" applyFont="1" applyFill="1" applyAlignment="1">
      <alignment horizontal="center"/>
    </xf>
    <xf numFmtId="165" fontId="3" fillId="0" borderId="77" xfId="0" applyNumberFormat="1" applyFont="1" applyBorder="1" applyAlignment="1">
      <alignment horizontal="center"/>
    </xf>
    <xf numFmtId="165" fontId="3" fillId="0" borderId="82" xfId="0" applyNumberFormat="1" applyFont="1" applyBorder="1" applyAlignment="1">
      <alignment horizontal="center"/>
    </xf>
    <xf numFmtId="165" fontId="3" fillId="0" borderId="2" xfId="0" applyNumberFormat="1" applyFont="1" applyBorder="1" applyAlignment="1">
      <alignment horizontal="center"/>
    </xf>
    <xf numFmtId="165" fontId="3" fillId="0" borderId="83" xfId="0" applyNumberFormat="1" applyFont="1" applyBorder="1" applyAlignment="1">
      <alignment horizontal="center"/>
    </xf>
    <xf numFmtId="165" fontId="3" fillId="0" borderId="8" xfId="0" applyNumberFormat="1" applyFont="1" applyBorder="1" applyAlignment="1">
      <alignment horizontal="center"/>
    </xf>
    <xf numFmtId="165" fontId="3" fillId="0" borderId="84" xfId="0" applyNumberFormat="1" applyFont="1" applyBorder="1" applyAlignment="1">
      <alignment horizontal="center"/>
    </xf>
    <xf numFmtId="165" fontId="3" fillId="0" borderId="78" xfId="0" applyNumberFormat="1" applyFont="1" applyBorder="1" applyAlignment="1">
      <alignment horizontal="center"/>
    </xf>
    <xf numFmtId="0" fontId="3" fillId="0" borderId="0" xfId="0" applyFont="1"/>
    <xf numFmtId="0" fontId="41" fillId="5" borderId="0" xfId="0" applyFont="1" applyFill="1" applyBorder="1"/>
    <xf numFmtId="0" fontId="2" fillId="5" borderId="50" xfId="0" applyFont="1" applyFill="1" applyBorder="1"/>
    <xf numFmtId="0" fontId="2" fillId="5" borderId="0" xfId="0" applyFont="1" applyFill="1"/>
    <xf numFmtId="0" fontId="2" fillId="5" borderId="135" xfId="0" applyFont="1" applyFill="1" applyBorder="1"/>
    <xf numFmtId="0" fontId="41" fillId="5" borderId="0" xfId="0" applyFont="1" applyFill="1" applyBorder="1" applyAlignment="1">
      <alignment horizontal="center"/>
    </xf>
    <xf numFmtId="1" fontId="2" fillId="5" borderId="50" xfId="0" applyNumberFormat="1" applyFont="1" applyFill="1" applyBorder="1" applyAlignment="1">
      <alignment horizontal="center"/>
    </xf>
    <xf numFmtId="1" fontId="41" fillId="5" borderId="0" xfId="0" applyNumberFormat="1" applyFont="1" applyFill="1" applyBorder="1" applyAlignment="1">
      <alignment horizontal="center"/>
    </xf>
    <xf numFmtId="0" fontId="2" fillId="5" borderId="0" xfId="0" applyFont="1" applyFill="1" applyAlignment="1">
      <alignment horizontal="center"/>
    </xf>
    <xf numFmtId="0" fontId="2" fillId="5" borderId="15" xfId="0" applyFont="1" applyFill="1" applyBorder="1"/>
    <xf numFmtId="0" fontId="41" fillId="5" borderId="15" xfId="0" applyFont="1" applyFill="1" applyBorder="1" applyAlignment="1">
      <alignment horizontal="center"/>
    </xf>
    <xf numFmtId="1" fontId="2" fillId="5" borderId="135" xfId="0" applyNumberFormat="1" applyFont="1" applyFill="1" applyBorder="1" applyAlignment="1">
      <alignment horizontal="center"/>
    </xf>
    <xf numFmtId="1" fontId="41" fillId="5" borderId="15" xfId="0" applyNumberFormat="1" applyFont="1" applyFill="1" applyBorder="1" applyAlignment="1">
      <alignment horizontal="center"/>
    </xf>
    <xf numFmtId="0" fontId="47" fillId="3" borderId="63" xfId="0" quotePrefix="1" applyFont="1" applyFill="1" applyBorder="1" applyAlignment="1" applyProtection="1">
      <alignment horizontal="center" vertical="center"/>
      <protection locked="0"/>
    </xf>
    <xf numFmtId="0" fontId="47" fillId="2" borderId="38" xfId="0" applyFont="1" applyFill="1" applyBorder="1" applyAlignment="1" applyProtection="1">
      <alignment horizontal="center" vertical="center"/>
      <protection locked="0"/>
    </xf>
    <xf numFmtId="0" fontId="47" fillId="2" borderId="54" xfId="0" applyFont="1" applyFill="1" applyBorder="1" applyAlignment="1" applyProtection="1">
      <alignment horizontal="center" vertical="center"/>
      <protection locked="0"/>
    </xf>
    <xf numFmtId="0" fontId="48" fillId="4" borderId="7" xfId="0" applyFont="1" applyFill="1" applyBorder="1" applyAlignment="1">
      <alignment horizont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44" fillId="15" borderId="0" xfId="0" applyFont="1" applyFill="1" applyProtection="1"/>
    <xf numFmtId="0" fontId="44" fillId="15" borderId="15" xfId="0" applyFont="1" applyFill="1" applyBorder="1" applyProtection="1"/>
    <xf numFmtId="0" fontId="44" fillId="15" borderId="0" xfId="0" applyFont="1" applyFill="1" applyBorder="1" applyProtection="1"/>
    <xf numFmtId="0" fontId="71" fillId="15" borderId="0" xfId="0" applyFont="1" applyFill="1" applyProtection="1"/>
    <xf numFmtId="0" fontId="49" fillId="15" borderId="0" xfId="0" applyFont="1" applyFill="1" applyProtection="1"/>
    <xf numFmtId="0" fontId="11" fillId="15" borderId="0" xfId="0" applyFont="1" applyFill="1" applyProtection="1"/>
    <xf numFmtId="0" fontId="49" fillId="15" borderId="15" xfId="0" applyFont="1" applyFill="1" applyBorder="1" applyProtection="1"/>
    <xf numFmtId="0" fontId="14" fillId="15" borderId="0" xfId="0" applyFont="1" applyFill="1" applyProtection="1"/>
    <xf numFmtId="0" fontId="49" fillId="15" borderId="0" xfId="0" applyFont="1" applyFill="1" applyBorder="1" applyProtection="1"/>
    <xf numFmtId="0" fontId="95" fillId="15" borderId="0" xfId="0" applyFont="1" applyFill="1" applyProtection="1"/>
    <xf numFmtId="0" fontId="89" fillId="15" borderId="0" xfId="0" applyFont="1" applyFill="1" applyProtection="1"/>
    <xf numFmtId="0" fontId="51" fillId="15" borderId="0" xfId="0" applyFont="1" applyFill="1" applyProtection="1"/>
    <xf numFmtId="0" fontId="58" fillId="15" borderId="0" xfId="2" applyFont="1" applyFill="1" applyProtection="1"/>
    <xf numFmtId="0" fontId="85" fillId="16" borderId="0" xfId="0" applyFont="1" applyFill="1" applyProtection="1"/>
    <xf numFmtId="0" fontId="49" fillId="15" borderId="0" xfId="0" quotePrefix="1" applyFont="1" applyFill="1" applyProtection="1"/>
    <xf numFmtId="0" fontId="94" fillId="15" borderId="0" xfId="0" applyFont="1" applyFill="1" applyAlignment="1" applyProtection="1">
      <alignment horizontal="left" vertical="center"/>
    </xf>
    <xf numFmtId="0" fontId="94" fillId="15" borderId="0" xfId="0" applyFont="1" applyFill="1" applyProtection="1"/>
    <xf numFmtId="0" fontId="94" fillId="15" borderId="0" xfId="0" applyFont="1" applyFill="1" applyAlignment="1" applyProtection="1">
      <alignment horizontal="left" vertical="top" wrapText="1"/>
    </xf>
    <xf numFmtId="0" fontId="86" fillId="15" borderId="0" xfId="0" applyFont="1" applyFill="1" applyProtection="1"/>
    <xf numFmtId="0" fontId="87" fillId="15" borderId="0" xfId="0" applyFont="1" applyFill="1" applyProtection="1"/>
    <xf numFmtId="0" fontId="60" fillId="15" borderId="0" xfId="0" applyFont="1" applyFill="1" applyProtection="1"/>
    <xf numFmtId="0" fontId="49" fillId="15" borderId="0" xfId="0" quotePrefix="1" applyFont="1" applyFill="1" applyAlignment="1" applyProtection="1">
      <alignment horizontal="right"/>
    </xf>
    <xf numFmtId="0" fontId="49" fillId="15" borderId="0" xfId="0" applyFont="1" applyFill="1" applyAlignment="1" applyProtection="1">
      <alignment horizontal="left"/>
    </xf>
    <xf numFmtId="0" fontId="50" fillId="15" borderId="0" xfId="0" applyFont="1" applyFill="1" applyAlignment="1" applyProtection="1">
      <alignment horizontal="right"/>
    </xf>
    <xf numFmtId="0" fontId="49" fillId="15" borderId="50" xfId="0" applyFont="1" applyFill="1" applyBorder="1" applyProtection="1"/>
    <xf numFmtId="0" fontId="8" fillId="15" borderId="0" xfId="0" applyFont="1" applyFill="1" applyProtection="1"/>
    <xf numFmtId="0" fontId="29" fillId="15" borderId="0" xfId="0" applyFont="1" applyFill="1" applyProtection="1"/>
    <xf numFmtId="0" fontId="36" fillId="15" borderId="0" xfId="0" applyFont="1" applyFill="1" applyProtection="1"/>
    <xf numFmtId="0" fontId="45" fillId="15" borderId="0" xfId="0" applyFont="1" applyFill="1" applyProtection="1"/>
    <xf numFmtId="0" fontId="30" fillId="15" borderId="0" xfId="0" applyFont="1" applyFill="1" applyProtection="1"/>
    <xf numFmtId="0" fontId="5" fillId="15" borderId="0" xfId="0" applyFont="1" applyFill="1" applyProtection="1"/>
    <xf numFmtId="0" fontId="17" fillId="15" borderId="0" xfId="0" applyFont="1" applyFill="1" applyProtection="1"/>
    <xf numFmtId="0" fontId="18" fillId="15" borderId="0" xfId="0" applyFont="1" applyFill="1" applyProtection="1"/>
    <xf numFmtId="0" fontId="38" fillId="15" borderId="0" xfId="0" applyFont="1" applyFill="1" applyProtection="1"/>
    <xf numFmtId="0" fontId="33" fillId="15" borderId="0" xfId="0" applyFont="1" applyFill="1" applyProtection="1"/>
    <xf numFmtId="0" fontId="28" fillId="15" borderId="0" xfId="0" applyFont="1" applyFill="1" applyProtection="1"/>
    <xf numFmtId="0" fontId="28" fillId="15" borderId="15" xfId="0" applyFont="1" applyFill="1" applyBorder="1" applyProtection="1"/>
    <xf numFmtId="0" fontId="38" fillId="15" borderId="0" xfId="0" applyFont="1" applyFill="1" applyBorder="1" applyProtection="1"/>
    <xf numFmtId="0" fontId="38" fillId="15" borderId="15" xfId="0" applyFont="1" applyFill="1" applyBorder="1" applyProtection="1"/>
    <xf numFmtId="0" fontId="28" fillId="15" borderId="0" xfId="0" applyFont="1" applyFill="1" applyBorder="1" applyProtection="1"/>
    <xf numFmtId="0" fontId="66" fillId="15" borderId="0" xfId="0" applyFont="1" applyFill="1" applyProtection="1"/>
    <xf numFmtId="0" fontId="23" fillId="15" borderId="0" xfId="0" applyFont="1" applyFill="1" applyAlignment="1" applyProtection="1">
      <alignment horizontal="right"/>
    </xf>
    <xf numFmtId="14" fontId="44" fillId="15" borderId="0" xfId="0" applyNumberFormat="1" applyFont="1" applyFill="1" applyAlignment="1" applyProtection="1">
      <alignment horizontal="left"/>
    </xf>
    <xf numFmtId="0" fontId="22" fillId="15" borderId="0" xfId="0" applyFont="1" applyFill="1" applyProtection="1"/>
    <xf numFmtId="0" fontId="23" fillId="15" borderId="0" xfId="0" applyFont="1" applyFill="1" applyProtection="1"/>
    <xf numFmtId="0" fontId="71" fillId="15" borderId="0" xfId="0" applyFont="1" applyFill="1" applyProtection="1">
      <protection locked="0"/>
    </xf>
    <xf numFmtId="0" fontId="49" fillId="15" borderId="0" xfId="0" applyFont="1" applyFill="1" applyProtection="1">
      <protection locked="0"/>
    </xf>
    <xf numFmtId="0" fontId="44" fillId="15" borderId="0" xfId="0" applyFont="1" applyFill="1" applyProtection="1">
      <protection locked="0"/>
    </xf>
    <xf numFmtId="0" fontId="96" fillId="15" borderId="0" xfId="0" applyFont="1" applyFill="1" applyProtection="1">
      <protection locked="0"/>
    </xf>
    <xf numFmtId="0" fontId="97" fillId="15" borderId="0" xfId="0" applyFont="1" applyFill="1" applyProtection="1">
      <protection locked="0"/>
    </xf>
    <xf numFmtId="0" fontId="11" fillId="15" borderId="0" xfId="0" applyFont="1" applyFill="1" applyProtection="1">
      <protection locked="0"/>
    </xf>
    <xf numFmtId="0" fontId="57" fillId="15" borderId="0" xfId="0" applyFont="1" applyFill="1" applyAlignment="1" applyProtection="1">
      <alignment vertical="center"/>
      <protection locked="0"/>
    </xf>
    <xf numFmtId="14" fontId="49" fillId="15" borderId="12" xfId="0" applyNumberFormat="1" applyFont="1" applyFill="1" applyBorder="1" applyAlignment="1" applyProtection="1">
      <alignment horizontal="left"/>
      <protection locked="0"/>
    </xf>
    <xf numFmtId="0" fontId="49" fillId="15" borderId="12" xfId="0" applyFont="1" applyFill="1" applyBorder="1" applyProtection="1">
      <protection locked="0"/>
    </xf>
    <xf numFmtId="0" fontId="73" fillId="15" borderId="0" xfId="0" applyFont="1" applyFill="1" applyAlignment="1" applyProtection="1">
      <alignment horizontal="center" vertical="center"/>
      <protection locked="0"/>
    </xf>
    <xf numFmtId="0" fontId="11" fillId="15" borderId="12" xfId="0" applyFont="1" applyFill="1" applyBorder="1" applyProtection="1">
      <protection locked="0"/>
    </xf>
    <xf numFmtId="0" fontId="39" fillId="15" borderId="0" xfId="0" applyFont="1" applyFill="1" applyProtection="1">
      <protection locked="0"/>
    </xf>
    <xf numFmtId="0" fontId="74" fillId="15" borderId="0" xfId="0" applyFont="1" applyFill="1" applyAlignment="1" applyProtection="1">
      <alignment horizontal="center"/>
      <protection locked="0"/>
    </xf>
    <xf numFmtId="0" fontId="57" fillId="15" borderId="0" xfId="0" applyFont="1" applyFill="1" applyBorder="1" applyAlignment="1" applyProtection="1">
      <alignment vertical="center"/>
      <protection locked="0"/>
    </xf>
    <xf numFmtId="49" fontId="72" fillId="7" borderId="28" xfId="0" applyNumberFormat="1" applyFont="1" applyFill="1" applyBorder="1" applyAlignment="1" applyProtection="1">
      <alignment horizontal="center" vertical="center"/>
      <protection locked="0"/>
    </xf>
    <xf numFmtId="0" fontId="49" fillId="15" borderId="0" xfId="0" applyFont="1" applyFill="1" applyBorder="1" applyProtection="1">
      <protection locked="0"/>
    </xf>
    <xf numFmtId="0" fontId="64" fillId="15" borderId="0" xfId="0" applyFont="1" applyFill="1" applyBorder="1" applyAlignment="1" applyProtection="1">
      <alignment vertical="center"/>
      <protection locked="0"/>
    </xf>
    <xf numFmtId="0" fontId="51" fillId="15" borderId="0" xfId="0" applyFont="1" applyFill="1" applyProtection="1">
      <protection locked="0"/>
    </xf>
    <xf numFmtId="0" fontId="51" fillId="15" borderId="0" xfId="0" applyFont="1" applyFill="1" applyBorder="1" applyProtection="1">
      <protection locked="0"/>
    </xf>
    <xf numFmtId="0" fontId="58" fillId="15" borderId="0" xfId="2" applyFont="1" applyFill="1" applyProtection="1">
      <protection locked="0"/>
    </xf>
    <xf numFmtId="0" fontId="85" fillId="16" borderId="0" xfId="0" applyFont="1" applyFill="1" applyProtection="1">
      <protection locked="0"/>
    </xf>
    <xf numFmtId="0" fontId="86" fillId="15" borderId="0" xfId="0" applyFont="1" applyFill="1" applyProtection="1">
      <protection locked="0"/>
    </xf>
    <xf numFmtId="0" fontId="98" fillId="15" borderId="0" xfId="0" applyFont="1" applyFill="1" applyProtection="1">
      <protection locked="0"/>
    </xf>
    <xf numFmtId="0" fontId="60" fillId="15" borderId="0" xfId="0" applyFont="1" applyFill="1" applyProtection="1">
      <protection locked="0"/>
    </xf>
    <xf numFmtId="0" fontId="49" fillId="15" borderId="0" xfId="0" quotePrefix="1" applyFont="1" applyFill="1" applyAlignment="1" applyProtection="1">
      <alignment horizontal="right"/>
      <protection locked="0"/>
    </xf>
    <xf numFmtId="0" fontId="122" fillId="15" borderId="0" xfId="0" applyFont="1" applyFill="1" applyProtection="1">
      <protection locked="0"/>
    </xf>
    <xf numFmtId="0" fontId="49" fillId="15" borderId="0" xfId="0" quotePrefix="1" applyFont="1" applyFill="1" applyProtection="1">
      <protection locked="0"/>
    </xf>
    <xf numFmtId="0" fontId="50" fillId="15" borderId="0" xfId="0" applyFont="1" applyFill="1" applyProtection="1">
      <protection locked="0"/>
    </xf>
    <xf numFmtId="0" fontId="49" fillId="15" borderId="0" xfId="0" applyFont="1" applyFill="1" applyAlignment="1" applyProtection="1">
      <alignment horizontal="left"/>
      <protection locked="0"/>
    </xf>
    <xf numFmtId="0" fontId="50" fillId="15" borderId="0" xfId="0" applyFont="1" applyFill="1" applyAlignment="1" applyProtection="1">
      <alignment horizontal="right"/>
      <protection locked="0"/>
    </xf>
    <xf numFmtId="0" fontId="31" fillId="15" borderId="0" xfId="0" applyFont="1" applyFill="1" applyProtection="1">
      <protection locked="0"/>
    </xf>
    <xf numFmtId="0" fontId="32" fillId="15" borderId="0" xfId="0" applyFont="1" applyFill="1" applyProtection="1">
      <protection locked="0"/>
    </xf>
    <xf numFmtId="0" fontId="44" fillId="15" borderId="12" xfId="0" applyFont="1" applyFill="1" applyBorder="1" applyProtection="1">
      <protection locked="0"/>
    </xf>
    <xf numFmtId="0" fontId="29" fillId="15" borderId="0" xfId="0" applyFont="1" applyFill="1" applyProtection="1">
      <protection locked="0"/>
    </xf>
    <xf numFmtId="0" fontId="36" fillId="15" borderId="0" xfId="0" applyFont="1" applyFill="1" applyProtection="1">
      <protection locked="0"/>
    </xf>
    <xf numFmtId="0" fontId="27" fillId="15" borderId="0" xfId="0" applyFont="1" applyFill="1" applyProtection="1">
      <protection locked="0"/>
    </xf>
    <xf numFmtId="0" fontId="45" fillId="15" borderId="0" xfId="0" applyFont="1" applyFill="1" applyProtection="1">
      <protection locked="0"/>
    </xf>
    <xf numFmtId="0" fontId="30" fillId="15" borderId="0" xfId="0" applyFont="1" applyFill="1" applyProtection="1">
      <protection locked="0"/>
    </xf>
    <xf numFmtId="0" fontId="34" fillId="15" borderId="0" xfId="0" applyFont="1" applyFill="1" applyProtection="1">
      <protection locked="0"/>
    </xf>
    <xf numFmtId="0" fontId="38" fillId="15" borderId="0" xfId="0" applyFont="1" applyFill="1" applyProtection="1">
      <protection locked="0"/>
    </xf>
    <xf numFmtId="0" fontId="33" fillId="15" borderId="0" xfId="0" applyFont="1" applyFill="1" applyProtection="1">
      <protection locked="0"/>
    </xf>
    <xf numFmtId="0" fontId="28" fillId="15" borderId="0" xfId="0" applyFont="1" applyFill="1" applyProtection="1">
      <protection locked="0"/>
    </xf>
    <xf numFmtId="0" fontId="66" fillId="15" borderId="0" xfId="0" applyFont="1" applyFill="1" applyProtection="1">
      <protection locked="0"/>
    </xf>
    <xf numFmtId="0" fontId="23" fillId="15" borderId="0" xfId="0" applyFont="1" applyFill="1" applyProtection="1">
      <protection locked="0"/>
    </xf>
    <xf numFmtId="0" fontId="23" fillId="15" borderId="0" xfId="0" applyFont="1" applyFill="1" applyAlignment="1" applyProtection="1">
      <alignment horizontal="right"/>
      <protection locked="0"/>
    </xf>
    <xf numFmtId="14" fontId="44" fillId="15" borderId="0" xfId="0" applyNumberFormat="1" applyFont="1" applyFill="1" applyAlignment="1" applyProtection="1">
      <alignment horizontal="left"/>
      <protection locked="0"/>
    </xf>
    <xf numFmtId="0" fontId="22" fillId="15" borderId="0" xfId="0" applyFont="1" applyFill="1" applyProtection="1">
      <protection locked="0"/>
    </xf>
    <xf numFmtId="0" fontId="44" fillId="3" borderId="0" xfId="0" applyFont="1" applyFill="1" applyProtection="1"/>
    <xf numFmtId="0" fontId="52" fillId="3" borderId="0" xfId="0" applyFont="1" applyFill="1" applyProtection="1"/>
    <xf numFmtId="0" fontId="44" fillId="3" borderId="0" xfId="0" applyFont="1" applyFill="1" applyAlignment="1" applyProtection="1">
      <alignment horizontal="center" vertical="center"/>
    </xf>
    <xf numFmtId="0" fontId="61" fillId="3" borderId="0" xfId="0" applyFont="1" applyFill="1" applyProtection="1"/>
    <xf numFmtId="0" fontId="72" fillId="3" borderId="0" xfId="0" applyFont="1" applyFill="1" applyAlignment="1" applyProtection="1">
      <alignment horizontal="center"/>
    </xf>
    <xf numFmtId="0" fontId="51" fillId="3" borderId="0" xfId="0" applyFont="1" applyFill="1" applyAlignment="1" applyProtection="1">
      <alignment horizontal="right"/>
    </xf>
    <xf numFmtId="14" fontId="51" fillId="3" borderId="0" xfId="0" applyNumberFormat="1" applyFont="1" applyFill="1" applyAlignment="1" applyProtection="1">
      <alignment horizontal="left"/>
    </xf>
    <xf numFmtId="49" fontId="72" fillId="3" borderId="12" xfId="0" applyNumberFormat="1" applyFont="1" applyFill="1" applyBorder="1" applyAlignment="1" applyProtection="1">
      <alignment horizontal="center" vertical="center"/>
    </xf>
    <xf numFmtId="0" fontId="83" fillId="3" borderId="0" xfId="0" applyFont="1" applyFill="1" applyBorder="1" applyAlignment="1" applyProtection="1">
      <alignment vertical="center"/>
    </xf>
    <xf numFmtId="0" fontId="57" fillId="3" borderId="0" xfId="0" applyFont="1" applyFill="1" applyAlignment="1" applyProtection="1">
      <alignment vertical="center"/>
    </xf>
    <xf numFmtId="0" fontId="62" fillId="3" borderId="0" xfId="0" applyFont="1" applyFill="1" applyAlignment="1" applyProtection="1">
      <alignment vertical="center"/>
    </xf>
    <xf numFmtId="0" fontId="33" fillId="3" borderId="0" xfId="0" applyFont="1" applyFill="1" applyProtection="1"/>
    <xf numFmtId="0" fontId="17" fillId="3" borderId="0" xfId="0" applyFont="1" applyFill="1" applyProtection="1"/>
    <xf numFmtId="0" fontId="63" fillId="3" borderId="0" xfId="0" applyFont="1" applyFill="1" applyAlignment="1" applyProtection="1">
      <alignment vertical="center"/>
    </xf>
    <xf numFmtId="0" fontId="44" fillId="3" borderId="0" xfId="0" applyFont="1" applyFill="1" applyBorder="1" applyProtection="1"/>
    <xf numFmtId="0" fontId="62" fillId="3" borderId="0" xfId="0" applyFont="1" applyFill="1" applyAlignment="1" applyProtection="1">
      <alignment horizontal="left"/>
    </xf>
    <xf numFmtId="0" fontId="45" fillId="3" borderId="0" xfId="0" applyFont="1" applyFill="1" applyBorder="1" applyProtection="1"/>
    <xf numFmtId="0" fontId="56" fillId="3" borderId="0" xfId="0" applyFont="1" applyFill="1" applyProtection="1"/>
    <xf numFmtId="0" fontId="49" fillId="3" borderId="0" xfId="0" applyFont="1" applyFill="1" applyBorder="1" applyAlignment="1" applyProtection="1">
      <alignment vertical="center"/>
    </xf>
    <xf numFmtId="0" fontId="14" fillId="3" borderId="0" xfId="0" applyFont="1" applyFill="1" applyBorder="1" applyAlignment="1" applyProtection="1">
      <alignment vertical="center" wrapText="1"/>
    </xf>
    <xf numFmtId="1" fontId="48" fillId="3" borderId="0" xfId="0" applyNumberFormat="1" applyFont="1" applyFill="1" applyBorder="1" applyAlignment="1" applyProtection="1">
      <alignment horizontal="center" vertical="center"/>
    </xf>
    <xf numFmtId="0" fontId="47" fillId="3" borderId="0" xfId="0" applyFont="1" applyFill="1" applyProtection="1"/>
    <xf numFmtId="0" fontId="48" fillId="5" borderId="1" xfId="0" applyFont="1" applyFill="1" applyBorder="1" applyAlignment="1" applyProtection="1">
      <alignment vertical="center"/>
    </xf>
    <xf numFmtId="0" fontId="48" fillId="5" borderId="131" xfId="0" applyFont="1" applyFill="1" applyBorder="1" applyAlignment="1" applyProtection="1">
      <alignment vertical="center"/>
    </xf>
    <xf numFmtId="0" fontId="48" fillId="5" borderId="5" xfId="0" applyFont="1" applyFill="1" applyBorder="1" applyAlignment="1" applyProtection="1">
      <alignment vertical="center"/>
    </xf>
    <xf numFmtId="0" fontId="48" fillId="5" borderId="17" xfId="0" applyFont="1" applyFill="1" applyBorder="1" applyAlignment="1" applyProtection="1">
      <alignment horizontal="center" vertical="center"/>
    </xf>
    <xf numFmtId="0" fontId="48" fillId="5" borderId="40" xfId="0" applyFont="1" applyFill="1" applyBorder="1" applyAlignment="1" applyProtection="1">
      <alignment vertical="center"/>
    </xf>
    <xf numFmtId="0" fontId="47" fillId="3" borderId="0" xfId="0" applyFont="1" applyFill="1" applyBorder="1" applyProtection="1"/>
    <xf numFmtId="0" fontId="49" fillId="3" borderId="0" xfId="0" applyFont="1" applyFill="1" applyProtection="1"/>
    <xf numFmtId="49" fontId="48" fillId="13" borderId="6" xfId="0" applyNumberFormat="1" applyFont="1" applyFill="1" applyBorder="1" applyAlignment="1" applyProtection="1">
      <alignment vertical="center"/>
    </xf>
    <xf numFmtId="0" fontId="50" fillId="9" borderId="23" xfId="0" applyFont="1" applyFill="1" applyBorder="1" applyAlignment="1" applyProtection="1">
      <alignment vertical="center" wrapText="1"/>
    </xf>
    <xf numFmtId="0" fontId="49" fillId="3" borderId="0" xfId="0" applyFont="1" applyFill="1" applyBorder="1" applyProtection="1"/>
    <xf numFmtId="49" fontId="48" fillId="13" borderId="7" xfId="0" applyNumberFormat="1" applyFont="1" applyFill="1" applyBorder="1" applyAlignment="1" applyProtection="1">
      <alignment vertical="center"/>
    </xf>
    <xf numFmtId="0" fontId="11" fillId="9" borderId="98" xfId="0" applyFont="1" applyFill="1" applyBorder="1" applyAlignment="1" applyProtection="1">
      <alignment vertical="center" wrapText="1"/>
    </xf>
    <xf numFmtId="49" fontId="48" fillId="13" borderId="7" xfId="0" applyNumberFormat="1" applyFont="1" applyFill="1" applyBorder="1" applyAlignment="1" applyProtection="1">
      <alignment horizontal="left" vertical="center"/>
    </xf>
    <xf numFmtId="0" fontId="11" fillId="9" borderId="22" xfId="0" applyFont="1" applyFill="1" applyBorder="1" applyAlignment="1" applyProtection="1">
      <alignment vertical="center" wrapText="1"/>
    </xf>
    <xf numFmtId="0" fontId="49" fillId="3" borderId="0" xfId="0" applyFont="1" applyFill="1" applyBorder="1" applyAlignment="1" applyProtection="1">
      <alignment horizontal="left"/>
    </xf>
    <xf numFmtId="0" fontId="50" fillId="9" borderId="23" xfId="0" applyFont="1" applyFill="1" applyBorder="1" applyAlignment="1" applyProtection="1">
      <alignment horizontal="left" vertical="center" wrapText="1"/>
    </xf>
    <xf numFmtId="0" fontId="14" fillId="9" borderId="98" xfId="0" applyFont="1" applyFill="1" applyBorder="1" applyAlignment="1" applyProtection="1">
      <alignment vertical="center" wrapText="1"/>
    </xf>
    <xf numFmtId="0" fontId="14" fillId="9" borderId="22" xfId="0" applyFont="1" applyFill="1" applyBorder="1" applyAlignment="1" applyProtection="1">
      <alignment vertical="center" wrapText="1"/>
    </xf>
    <xf numFmtId="0" fontId="49" fillId="3" borderId="0" xfId="0" applyFont="1" applyFill="1" applyBorder="1" applyAlignment="1" applyProtection="1">
      <alignment horizontal="left" vertical="center"/>
    </xf>
    <xf numFmtId="0" fontId="50" fillId="9" borderId="15" xfId="0" applyFont="1" applyFill="1" applyBorder="1" applyAlignment="1" applyProtection="1">
      <alignment horizontal="left" vertical="center" wrapText="1"/>
    </xf>
    <xf numFmtId="0" fontId="14" fillId="9" borderId="129" xfId="0" applyFont="1" applyFill="1" applyBorder="1" applyAlignment="1" applyProtection="1">
      <alignment vertical="center" wrapText="1"/>
    </xf>
    <xf numFmtId="49" fontId="48" fillId="13" borderId="8" xfId="0" applyNumberFormat="1" applyFont="1" applyFill="1" applyBorder="1" applyAlignment="1" applyProtection="1">
      <alignment vertical="center"/>
    </xf>
    <xf numFmtId="0" fontId="14" fillId="9" borderId="11" xfId="0" applyFont="1" applyFill="1" applyBorder="1" applyAlignment="1" applyProtection="1">
      <alignment vertical="center" wrapText="1"/>
    </xf>
    <xf numFmtId="0" fontId="49" fillId="3" borderId="0" xfId="0" applyFont="1" applyFill="1" applyAlignment="1" applyProtection="1">
      <alignment horizontal="left"/>
    </xf>
    <xf numFmtId="0" fontId="26" fillId="3" borderId="0" xfId="0" applyFont="1" applyFill="1" applyProtection="1"/>
    <xf numFmtId="0" fontId="47" fillId="0" borderId="0" xfId="0" applyFont="1" applyProtection="1"/>
    <xf numFmtId="0" fontId="47" fillId="0" borderId="0" xfId="0" applyFont="1" applyAlignment="1" applyProtection="1">
      <alignment horizontal="right"/>
    </xf>
    <xf numFmtId="0" fontId="47" fillId="0" borderId="0" xfId="0" applyFont="1" applyAlignment="1" applyProtection="1">
      <alignment horizontal="right" vertical="center"/>
    </xf>
    <xf numFmtId="0" fontId="48" fillId="0" borderId="0" xfId="0" applyFont="1" applyAlignment="1" applyProtection="1">
      <alignment vertical="center" wrapText="1"/>
    </xf>
    <xf numFmtId="0" fontId="106" fillId="0" borderId="0" xfId="0" applyFont="1" applyProtection="1"/>
    <xf numFmtId="0" fontId="108" fillId="5" borderId="5" xfId="2" applyFont="1" applyFill="1" applyBorder="1" applyAlignment="1" applyProtection="1">
      <alignment vertical="center"/>
    </xf>
    <xf numFmtId="0" fontId="108" fillId="5" borderId="4" xfId="2" applyFont="1" applyFill="1" applyBorder="1" applyAlignment="1" applyProtection="1">
      <alignment vertical="center"/>
    </xf>
    <xf numFmtId="0" fontId="108" fillId="5" borderId="9" xfId="2" applyFont="1" applyFill="1" applyBorder="1" applyAlignment="1" applyProtection="1">
      <alignment vertical="center"/>
    </xf>
    <xf numFmtId="0" fontId="106" fillId="0" borderId="0" xfId="0" applyFont="1" applyAlignment="1" applyProtection="1">
      <alignment wrapText="1"/>
    </xf>
    <xf numFmtId="0" fontId="107" fillId="5" borderId="24" xfId="0" applyFont="1" applyFill="1" applyBorder="1" applyAlignment="1" applyProtection="1">
      <alignment horizontal="center" vertical="center"/>
    </xf>
    <xf numFmtId="0" fontId="107" fillId="5" borderId="18" xfId="0" applyFont="1" applyFill="1" applyBorder="1" applyAlignment="1" applyProtection="1">
      <alignment horizontal="center" vertical="center" wrapText="1"/>
    </xf>
    <xf numFmtId="0" fontId="106" fillId="5" borderId="85" xfId="0" applyFont="1" applyFill="1" applyBorder="1" applyAlignment="1" applyProtection="1">
      <alignment horizontal="center" vertical="center"/>
    </xf>
    <xf numFmtId="0" fontId="106" fillId="5" borderId="63" xfId="0" applyFont="1" applyFill="1" applyBorder="1" applyAlignment="1" applyProtection="1">
      <alignment horizontal="center" vertical="center" wrapText="1"/>
    </xf>
    <xf numFmtId="0" fontId="49" fillId="0" borderId="0" xfId="0" applyFont="1" applyProtection="1"/>
    <xf numFmtId="0" fontId="47" fillId="0" borderId="52" xfId="0" applyFont="1" applyBorder="1" applyAlignment="1" applyProtection="1">
      <alignment horizontal="center" vertical="center"/>
    </xf>
    <xf numFmtId="0" fontId="47" fillId="3" borderId="52" xfId="0" applyFont="1" applyFill="1" applyBorder="1" applyAlignment="1" applyProtection="1">
      <alignment horizontal="center" vertical="center"/>
    </xf>
    <xf numFmtId="0" fontId="47" fillId="2" borderId="37" xfId="0" applyFont="1" applyFill="1" applyBorder="1" applyAlignment="1" applyProtection="1">
      <alignment horizontal="center" vertical="center"/>
    </xf>
    <xf numFmtId="0" fontId="44" fillId="0" borderId="0" xfId="0" applyFont="1" applyProtection="1"/>
    <xf numFmtId="0" fontId="92" fillId="3" borderId="2" xfId="0" applyFont="1" applyFill="1" applyBorder="1" applyAlignment="1" applyProtection="1">
      <alignment horizontal="center" vertical="center"/>
    </xf>
    <xf numFmtId="0" fontId="44" fillId="0" borderId="2" xfId="0" applyFont="1" applyBorder="1" applyProtection="1"/>
    <xf numFmtId="0" fontId="44" fillId="0" borderId="0" xfId="0" applyFont="1" applyAlignment="1" applyProtection="1">
      <alignment horizontal="center" vertical="center"/>
    </xf>
    <xf numFmtId="0" fontId="92" fillId="0" borderId="0" xfId="0" applyFont="1" applyProtection="1"/>
    <xf numFmtId="0" fontId="47" fillId="0" borderId="0" xfId="0" applyFont="1" applyAlignment="1" applyProtection="1">
      <alignment horizontal="left"/>
    </xf>
    <xf numFmtId="0" fontId="84" fillId="0" borderId="0" xfId="0" applyFont="1" applyProtection="1"/>
    <xf numFmtId="0" fontId="111" fillId="5" borderId="32" xfId="2" applyFont="1" applyFill="1" applyBorder="1" applyAlignment="1" applyProtection="1">
      <alignment horizontal="center" vertical="center" wrapText="1"/>
    </xf>
    <xf numFmtId="0" fontId="49" fillId="0" borderId="0" xfId="0" applyFont="1" applyAlignment="1" applyProtection="1">
      <alignment wrapText="1"/>
    </xf>
    <xf numFmtId="0" fontId="47" fillId="5" borderId="41" xfId="0" applyFont="1" applyFill="1" applyBorder="1" applyAlignment="1" applyProtection="1">
      <alignment horizontal="center" vertical="center" wrapText="1"/>
    </xf>
    <xf numFmtId="0" fontId="47" fillId="5" borderId="66" xfId="0" applyFont="1" applyFill="1" applyBorder="1" applyAlignment="1" applyProtection="1">
      <alignment horizontal="center" vertical="center" wrapText="1"/>
    </xf>
    <xf numFmtId="0" fontId="47" fillId="5" borderId="42" xfId="0" applyFont="1" applyFill="1" applyBorder="1" applyAlignment="1" applyProtection="1">
      <alignment horizontal="center" vertical="center" wrapText="1"/>
    </xf>
    <xf numFmtId="0" fontId="47" fillId="5" borderId="35" xfId="0" applyFont="1" applyFill="1" applyBorder="1" applyAlignment="1" applyProtection="1">
      <alignment horizontal="center" vertical="center" wrapText="1"/>
    </xf>
    <xf numFmtId="0" fontId="44" fillId="0" borderId="0" xfId="0" applyFont="1" applyAlignment="1" applyProtection="1">
      <alignment wrapText="1"/>
    </xf>
    <xf numFmtId="0" fontId="47" fillId="3" borderId="37" xfId="0" applyFont="1" applyFill="1" applyBorder="1" applyAlignment="1" applyProtection="1">
      <alignment horizontal="center" vertical="center"/>
    </xf>
    <xf numFmtId="0" fontId="47" fillId="2" borderId="52" xfId="0" applyFont="1" applyFill="1" applyBorder="1" applyAlignment="1" applyProtection="1">
      <alignment horizontal="center" vertical="center"/>
    </xf>
    <xf numFmtId="0" fontId="92" fillId="3" borderId="7" xfId="0" applyFont="1" applyFill="1" applyBorder="1" applyAlignment="1" applyProtection="1">
      <alignment horizontal="center" vertical="center"/>
    </xf>
    <xf numFmtId="0" fontId="44" fillId="3" borderId="2" xfId="0" applyFont="1" applyFill="1" applyBorder="1" applyProtection="1"/>
    <xf numFmtId="0" fontId="47" fillId="2" borderId="8" xfId="0" applyFont="1" applyFill="1" applyBorder="1" applyAlignment="1" applyProtection="1">
      <alignment horizontal="center" vertical="center"/>
    </xf>
    <xf numFmtId="0" fontId="48" fillId="7" borderId="27" xfId="0" applyFont="1" applyFill="1" applyBorder="1" applyAlignment="1" applyProtection="1">
      <alignment horizontal="center" vertical="center" wrapText="1"/>
      <protection locked="0"/>
    </xf>
    <xf numFmtId="0" fontId="48" fillId="7" borderId="72" xfId="0" applyFont="1" applyFill="1" applyBorder="1" applyAlignment="1" applyProtection="1">
      <alignment horizontal="center" vertical="center"/>
      <protection locked="0"/>
    </xf>
    <xf numFmtId="0" fontId="48" fillId="7" borderId="137" xfId="0" applyFont="1" applyFill="1" applyBorder="1" applyAlignment="1" applyProtection="1">
      <alignment horizontal="center" vertical="center"/>
      <protection locked="0"/>
    </xf>
    <xf numFmtId="0" fontId="48" fillId="7" borderId="99" xfId="0" applyFont="1" applyFill="1" applyBorder="1" applyAlignment="1" applyProtection="1">
      <alignment horizontal="center" vertical="center"/>
      <protection locked="0"/>
    </xf>
    <xf numFmtId="0" fontId="53" fillId="7" borderId="99" xfId="0" applyFont="1" applyFill="1" applyBorder="1" applyAlignment="1" applyProtection="1">
      <alignment horizontal="center" vertical="center"/>
      <protection locked="0"/>
    </xf>
    <xf numFmtId="0" fontId="53" fillId="7" borderId="18" xfId="0" applyFont="1" applyFill="1" applyBorder="1" applyAlignment="1" applyProtection="1">
      <alignment horizontal="center" vertical="center"/>
      <protection locked="0"/>
    </xf>
    <xf numFmtId="1" fontId="48" fillId="7" borderId="72" xfId="0" applyNumberFormat="1" applyFont="1" applyFill="1" applyBorder="1" applyAlignment="1" applyProtection="1">
      <alignment horizontal="center" vertical="center"/>
      <protection locked="0"/>
    </xf>
    <xf numFmtId="1" fontId="48" fillId="7" borderId="18" xfId="0" applyNumberFormat="1" applyFont="1" applyFill="1" applyBorder="1" applyAlignment="1" applyProtection="1">
      <alignment horizontal="center" vertical="center"/>
      <protection locked="0"/>
    </xf>
    <xf numFmtId="1" fontId="48" fillId="7" borderId="28" xfId="0" applyNumberFormat="1" applyFont="1" applyFill="1" applyBorder="1" applyAlignment="1" applyProtection="1">
      <alignment horizontal="center" vertical="center"/>
      <protection locked="0"/>
    </xf>
    <xf numFmtId="0" fontId="48" fillId="7" borderId="19" xfId="0" applyFont="1" applyFill="1" applyBorder="1" applyAlignment="1" applyProtection="1">
      <alignment horizontal="center" vertical="center"/>
      <protection locked="0"/>
    </xf>
    <xf numFmtId="0" fontId="43" fillId="3" borderId="0" xfId="0" applyFont="1" applyFill="1" applyProtection="1"/>
    <xf numFmtId="0" fontId="43" fillId="3" borderId="0" xfId="0" applyFont="1" applyFill="1" applyAlignment="1" applyProtection="1">
      <alignment horizontal="center" vertical="center"/>
    </xf>
    <xf numFmtId="0" fontId="7" fillId="3" borderId="0" xfId="0" applyFont="1" applyFill="1" applyProtection="1"/>
    <xf numFmtId="0" fontId="37" fillId="3" borderId="0" xfId="0" applyFont="1" applyFill="1" applyProtection="1"/>
    <xf numFmtId="0" fontId="67" fillId="3" borderId="0" xfId="0" applyFont="1" applyFill="1" applyProtection="1"/>
    <xf numFmtId="0" fontId="45" fillId="3" borderId="0" xfId="0" applyFont="1" applyFill="1" applyProtection="1"/>
    <xf numFmtId="0" fontId="19" fillId="3" borderId="0" xfId="0" applyFont="1" applyFill="1" applyProtection="1"/>
    <xf numFmtId="0" fontId="8" fillId="3" borderId="0" xfId="0" applyFont="1" applyFill="1" applyAlignment="1" applyProtection="1">
      <alignment vertical="center"/>
    </xf>
    <xf numFmtId="0" fontId="45" fillId="3" borderId="0" xfId="0" applyFont="1" applyFill="1" applyAlignment="1" applyProtection="1">
      <alignment vertical="center"/>
    </xf>
    <xf numFmtId="0" fontId="6" fillId="3" borderId="0" xfId="0" applyFont="1" applyFill="1" applyAlignment="1" applyProtection="1">
      <alignment vertical="center"/>
    </xf>
    <xf numFmtId="0" fontId="6" fillId="3" borderId="0" xfId="0" applyFont="1" applyFill="1" applyProtection="1"/>
    <xf numFmtId="0" fontId="5" fillId="3" borderId="0" xfId="0" applyFont="1" applyFill="1" applyAlignment="1" applyProtection="1">
      <alignment vertical="center"/>
    </xf>
    <xf numFmtId="0" fontId="5" fillId="3" borderId="0" xfId="0" applyFont="1" applyFill="1" applyProtection="1"/>
    <xf numFmtId="0" fontId="50" fillId="3" borderId="0" xfId="0" applyFont="1" applyFill="1" applyAlignment="1" applyProtection="1">
      <alignment vertical="center"/>
    </xf>
    <xf numFmtId="0" fontId="49" fillId="3" borderId="0" xfId="0" applyFont="1" applyFill="1" applyAlignment="1" applyProtection="1">
      <alignment vertical="center"/>
    </xf>
    <xf numFmtId="0" fontId="49" fillId="3" borderId="0" xfId="0" applyFont="1" applyFill="1" applyAlignment="1" applyProtection="1">
      <alignment wrapText="1"/>
    </xf>
    <xf numFmtId="0" fontId="50" fillId="5" borderId="34" xfId="0" applyFont="1" applyFill="1" applyBorder="1" applyAlignment="1" applyProtection="1">
      <alignment horizontal="center" vertical="center" wrapText="1"/>
    </xf>
    <xf numFmtId="0" fontId="50" fillId="5" borderId="28" xfId="0" applyFont="1" applyFill="1" applyBorder="1" applyAlignment="1" applyProtection="1">
      <alignment horizontal="center" vertical="center" wrapText="1"/>
    </xf>
    <xf numFmtId="0" fontId="50" fillId="5" borderId="29" xfId="0" applyFont="1" applyFill="1" applyBorder="1" applyAlignment="1" applyProtection="1">
      <alignment horizontal="center" vertical="center" wrapText="1"/>
    </xf>
    <xf numFmtId="0" fontId="43" fillId="17" borderId="34" xfId="0" applyFont="1" applyFill="1" applyBorder="1" applyAlignment="1" applyProtection="1">
      <alignment horizontal="center" vertical="center"/>
    </xf>
    <xf numFmtId="0" fontId="4" fillId="17" borderId="28" xfId="0" applyFont="1" applyFill="1" applyBorder="1" applyAlignment="1" applyProtection="1">
      <alignment horizontal="center" vertical="center" wrapText="1"/>
    </xf>
    <xf numFmtId="0" fontId="4" fillId="17" borderId="63" xfId="0" applyFont="1" applyFill="1" applyBorder="1" applyAlignment="1" applyProtection="1">
      <alignment horizontal="center" vertical="center" wrapText="1"/>
    </xf>
    <xf numFmtId="0" fontId="4" fillId="5" borderId="43"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19" fillId="5" borderId="18" xfId="0" applyFont="1" applyFill="1" applyBorder="1" applyAlignment="1" applyProtection="1">
      <alignment horizontal="center" vertical="center" wrapText="1"/>
    </xf>
    <xf numFmtId="0" fontId="4" fillId="5" borderId="63" xfId="0" applyFont="1" applyFill="1" applyBorder="1" applyAlignment="1" applyProtection="1">
      <alignment horizontal="center" vertical="center" wrapText="1"/>
    </xf>
    <xf numFmtId="0" fontId="102" fillId="18" borderId="70" xfId="0" applyFont="1" applyFill="1" applyBorder="1" applyAlignment="1" applyProtection="1">
      <alignment horizontal="center" vertical="center" wrapText="1"/>
    </xf>
    <xf numFmtId="0" fontId="101" fillId="18" borderId="43" xfId="0" applyFont="1" applyFill="1" applyBorder="1" applyAlignment="1" applyProtection="1">
      <alignment horizontal="center" vertical="center" wrapText="1"/>
    </xf>
    <xf numFmtId="0" fontId="101" fillId="18" borderId="18" xfId="0" applyFont="1" applyFill="1" applyBorder="1" applyAlignment="1" applyProtection="1">
      <alignment horizontal="center" vertical="center" wrapText="1"/>
    </xf>
    <xf numFmtId="0" fontId="101" fillId="18" borderId="44" xfId="0" applyFont="1" applyFill="1" applyBorder="1" applyAlignment="1" applyProtection="1">
      <alignment horizontal="center" vertical="center" wrapText="1"/>
    </xf>
    <xf numFmtId="0" fontId="44" fillId="3" borderId="0" xfId="0" applyFont="1" applyFill="1" applyAlignment="1" applyProtection="1">
      <alignment horizontal="center"/>
    </xf>
    <xf numFmtId="14" fontId="44" fillId="3" borderId="0" xfId="0" applyNumberFormat="1" applyFont="1" applyFill="1" applyProtection="1"/>
    <xf numFmtId="0" fontId="44" fillId="3" borderId="0" xfId="0" applyFont="1" applyFill="1" applyAlignment="1" applyProtection="1">
      <alignment vertical="center"/>
    </xf>
    <xf numFmtId="0" fontId="32" fillId="3" borderId="0" xfId="0" applyFont="1" applyFill="1" applyAlignment="1" applyProtection="1">
      <alignment vertical="center"/>
    </xf>
    <xf numFmtId="0" fontId="44" fillId="3" borderId="0" xfId="0" quotePrefix="1" applyFont="1" applyFill="1" applyAlignment="1" applyProtection="1">
      <alignment horizontal="center" vertical="center"/>
    </xf>
    <xf numFmtId="0" fontId="55" fillId="3" borderId="0" xfId="0" applyFont="1" applyFill="1" applyAlignment="1" applyProtection="1">
      <alignment vertical="center"/>
    </xf>
    <xf numFmtId="0" fontId="29" fillId="3" borderId="0" xfId="0" applyFont="1" applyFill="1" applyAlignment="1" applyProtection="1">
      <alignment vertical="center"/>
    </xf>
    <xf numFmtId="0" fontId="64" fillId="5" borderId="62" xfId="0" applyFont="1" applyFill="1" applyBorder="1" applyAlignment="1" applyProtection="1">
      <alignment horizontal="center" vertical="center"/>
    </xf>
    <xf numFmtId="0" fontId="64" fillId="5" borderId="2" xfId="0" applyFont="1" applyFill="1" applyBorder="1" applyAlignment="1" applyProtection="1">
      <alignment horizontal="center" vertical="center"/>
    </xf>
    <xf numFmtId="0" fontId="48" fillId="13" borderId="6" xfId="0" applyFont="1" applyFill="1" applyBorder="1" applyProtection="1"/>
    <xf numFmtId="0" fontId="81" fillId="9" borderId="10" xfId="0" applyFont="1" applyFill="1" applyBorder="1" applyAlignment="1" applyProtection="1">
      <alignment wrapText="1"/>
    </xf>
    <xf numFmtId="0" fontId="50" fillId="2" borderId="6" xfId="0" applyFont="1" applyFill="1" applyBorder="1" applyAlignment="1" applyProtection="1">
      <alignment horizontal="center" vertical="center"/>
    </xf>
    <xf numFmtId="0" fontId="48" fillId="13" borderId="7" xfId="0" applyFont="1" applyFill="1" applyBorder="1" applyProtection="1"/>
    <xf numFmtId="0" fontId="51" fillId="9" borderId="130" xfId="0" applyFont="1" applyFill="1" applyBorder="1" applyAlignment="1" applyProtection="1">
      <alignment wrapText="1"/>
    </xf>
    <xf numFmtId="0" fontId="50" fillId="2" borderId="105" xfId="0" quotePrefix="1" applyFont="1" applyFill="1" applyBorder="1" applyAlignment="1" applyProtection="1">
      <alignment horizontal="center" vertical="center"/>
    </xf>
    <xf numFmtId="164" fontId="103" fillId="11" borderId="127" xfId="0" applyNumberFormat="1" applyFont="1" applyFill="1" applyBorder="1" applyAlignment="1" applyProtection="1">
      <alignment horizontal="center" vertical="center"/>
    </xf>
    <xf numFmtId="164" fontId="103" fillId="12" borderId="109" xfId="0" applyNumberFormat="1" applyFont="1" applyFill="1" applyBorder="1" applyAlignment="1" applyProtection="1">
      <alignment horizontal="center" vertical="center"/>
    </xf>
    <xf numFmtId="0" fontId="51" fillId="9" borderId="12" xfId="0" applyFont="1" applyFill="1" applyBorder="1" applyAlignment="1" applyProtection="1">
      <alignment wrapText="1"/>
    </xf>
    <xf numFmtId="0" fontId="50" fillId="2" borderId="52" xfId="0" quotePrefix="1" applyFont="1" applyFill="1" applyBorder="1" applyAlignment="1" applyProtection="1">
      <alignment horizontal="center" vertical="center"/>
    </xf>
    <xf numFmtId="0" fontId="47" fillId="13" borderId="7" xfId="0" applyFont="1" applyFill="1" applyBorder="1" applyProtection="1"/>
    <xf numFmtId="0" fontId="50" fillId="9" borderId="92" xfId="0" applyFont="1" applyFill="1" applyBorder="1" applyAlignment="1" applyProtection="1">
      <alignment vertical="center"/>
    </xf>
    <xf numFmtId="0" fontId="50" fillId="9" borderId="20" xfId="0" applyFont="1" applyFill="1" applyBorder="1" applyAlignment="1" applyProtection="1">
      <alignment vertical="center" wrapText="1"/>
    </xf>
    <xf numFmtId="0" fontId="50" fillId="2" borderId="64" xfId="0" applyFont="1" applyFill="1" applyBorder="1" applyAlignment="1" applyProtection="1">
      <alignment horizontal="center" vertical="center"/>
    </xf>
    <xf numFmtId="0" fontId="14" fillId="9" borderId="103" xfId="0" applyFont="1" applyFill="1" applyBorder="1" applyAlignment="1" applyProtection="1">
      <alignment vertical="center" wrapText="1"/>
    </xf>
    <xf numFmtId="0" fontId="50" fillId="2" borderId="105" xfId="0" applyFont="1" applyFill="1" applyBorder="1" applyAlignment="1" applyProtection="1">
      <alignment horizontal="center" vertical="center"/>
    </xf>
    <xf numFmtId="0" fontId="50" fillId="9" borderId="95" xfId="0" applyFont="1" applyFill="1" applyBorder="1" applyAlignment="1" applyProtection="1">
      <alignment vertical="center"/>
    </xf>
    <xf numFmtId="0" fontId="14" fillId="9" borderId="16" xfId="0" applyFont="1" applyFill="1" applyBorder="1" applyAlignment="1" applyProtection="1">
      <alignment vertical="center" wrapText="1"/>
    </xf>
    <xf numFmtId="0" fontId="50" fillId="2" borderId="52" xfId="0" applyFont="1" applyFill="1" applyBorder="1" applyAlignment="1" applyProtection="1">
      <alignment horizontal="center" vertical="center"/>
    </xf>
    <xf numFmtId="164" fontId="103" fillId="11" borderId="132" xfId="0" applyNumberFormat="1" applyFont="1" applyFill="1" applyBorder="1" applyAlignment="1" applyProtection="1">
      <alignment horizontal="center" vertical="center"/>
    </xf>
    <xf numFmtId="164" fontId="103" fillId="12" borderId="76" xfId="0" applyNumberFormat="1" applyFont="1" applyFill="1" applyBorder="1" applyAlignment="1" applyProtection="1">
      <alignment horizontal="center" vertical="center"/>
    </xf>
    <xf numFmtId="0" fontId="14" fillId="9" borderId="15" xfId="0" applyFont="1" applyFill="1" applyBorder="1" applyAlignment="1" applyProtection="1">
      <alignment vertical="center" wrapText="1"/>
    </xf>
    <xf numFmtId="0" fontId="50" fillId="2" borderId="7" xfId="0" applyFont="1" applyFill="1" applyBorder="1" applyAlignment="1" applyProtection="1">
      <alignment horizontal="center" vertical="center"/>
    </xf>
    <xf numFmtId="0" fontId="50" fillId="9" borderId="92" xfId="0" applyFont="1" applyFill="1" applyBorder="1" applyAlignment="1" applyProtection="1">
      <alignment vertical="center" wrapText="1"/>
    </xf>
    <xf numFmtId="0" fontId="47" fillId="13" borderId="8" xfId="0" applyFont="1" applyFill="1" applyBorder="1" applyProtection="1"/>
    <xf numFmtId="0" fontId="50" fillId="9" borderId="93" xfId="0" applyFont="1" applyFill="1" applyBorder="1" applyAlignment="1" applyProtection="1">
      <alignment vertical="center"/>
    </xf>
    <xf numFmtId="0" fontId="50" fillId="2" borderId="8" xfId="0" applyFont="1" applyFill="1" applyBorder="1" applyAlignment="1" applyProtection="1">
      <alignment horizontal="center" vertical="center"/>
    </xf>
    <xf numFmtId="0" fontId="48" fillId="4" borderId="6" xfId="0" applyFont="1" applyFill="1" applyBorder="1" applyProtection="1"/>
    <xf numFmtId="0" fontId="81" fillId="6" borderId="134" xfId="0" applyFont="1" applyFill="1" applyBorder="1" applyAlignment="1" applyProtection="1">
      <alignment vertical="center"/>
    </xf>
    <xf numFmtId="0" fontId="50" fillId="6" borderId="24" xfId="0" applyFont="1" applyFill="1" applyBorder="1" applyAlignment="1" applyProtection="1">
      <alignment vertical="center"/>
    </xf>
    <xf numFmtId="0" fontId="81" fillId="2" borderId="32" xfId="0" applyFont="1" applyFill="1" applyBorder="1" applyAlignment="1" applyProtection="1">
      <alignment horizontal="center" vertical="center" wrapText="1"/>
    </xf>
    <xf numFmtId="1" fontId="103" fillId="11" borderId="87" xfId="0" applyNumberFormat="1" applyFont="1" applyFill="1" applyBorder="1" applyAlignment="1" applyProtection="1">
      <alignment horizontal="center" vertical="center"/>
    </xf>
    <xf numFmtId="1" fontId="103" fillId="12" borderId="57" xfId="0" applyNumberFormat="1" applyFont="1" applyFill="1" applyBorder="1" applyAlignment="1" applyProtection="1">
      <alignment horizontal="center" vertical="center"/>
    </xf>
    <xf numFmtId="0" fontId="48" fillId="4" borderId="7" xfId="0" applyFont="1" applyFill="1" applyBorder="1" applyProtection="1"/>
    <xf numFmtId="0" fontId="50" fillId="6" borderId="94" xfId="0" applyFont="1" applyFill="1" applyBorder="1" applyAlignment="1" applyProtection="1">
      <alignment vertical="center"/>
    </xf>
    <xf numFmtId="0" fontId="50" fillId="6" borderId="15" xfId="0" applyFont="1" applyFill="1" applyBorder="1" applyAlignment="1" applyProtection="1">
      <alignment vertical="center"/>
    </xf>
    <xf numFmtId="0" fontId="81" fillId="2" borderId="7" xfId="0" applyFont="1" applyFill="1" applyBorder="1" applyAlignment="1" applyProtection="1">
      <alignment horizontal="center" vertical="center" wrapText="1"/>
    </xf>
    <xf numFmtId="0" fontId="50" fillId="6" borderId="92" xfId="0" applyFont="1" applyFill="1" applyBorder="1" applyAlignment="1" applyProtection="1">
      <alignment vertical="center"/>
    </xf>
    <xf numFmtId="0" fontId="14" fillId="6" borderId="103" xfId="0" applyFont="1" applyFill="1" applyBorder="1" applyAlignment="1" applyProtection="1">
      <alignment vertical="center"/>
    </xf>
    <xf numFmtId="0" fontId="81" fillId="2" borderId="105" xfId="0" applyFont="1" applyFill="1" applyBorder="1" applyAlignment="1" applyProtection="1">
      <alignment horizontal="center" vertical="center" wrapText="1"/>
    </xf>
    <xf numFmtId="0" fontId="90" fillId="4" borderId="7" xfId="0" applyFont="1" applyFill="1" applyBorder="1" applyAlignment="1" applyProtection="1"/>
    <xf numFmtId="0" fontId="50" fillId="6" borderId="95" xfId="0" applyFont="1" applyFill="1" applyBorder="1" applyAlignment="1" applyProtection="1">
      <alignment vertical="center"/>
    </xf>
    <xf numFmtId="0" fontId="14" fillId="6" borderId="15" xfId="0" applyFont="1" applyFill="1" applyBorder="1" applyAlignment="1" applyProtection="1">
      <alignment vertical="center" wrapText="1"/>
    </xf>
    <xf numFmtId="0" fontId="50" fillId="2" borderId="52" xfId="0" applyFont="1" applyFill="1" applyBorder="1" applyAlignment="1" applyProtection="1">
      <alignment horizontal="center" vertical="center" wrapText="1"/>
    </xf>
    <xf numFmtId="0" fontId="81" fillId="6" borderId="110" xfId="0" applyFont="1" applyFill="1" applyBorder="1" applyAlignment="1" applyProtection="1">
      <alignment vertical="center"/>
    </xf>
    <xf numFmtId="0" fontId="50" fillId="2" borderId="111" xfId="0" applyFont="1" applyFill="1" applyBorder="1" applyAlignment="1" applyProtection="1">
      <alignment horizontal="center" vertical="center"/>
    </xf>
    <xf numFmtId="0" fontId="50" fillId="2" borderId="111" xfId="0" quotePrefix="1" applyFont="1" applyFill="1" applyBorder="1" applyAlignment="1" applyProtection="1">
      <alignment horizontal="center" vertical="center"/>
    </xf>
    <xf numFmtId="0" fontId="51" fillId="6" borderId="103" xfId="0" applyFont="1" applyFill="1" applyBorder="1" applyAlignment="1" applyProtection="1">
      <alignment vertical="center"/>
    </xf>
    <xf numFmtId="1" fontId="103" fillId="11" borderId="62" xfId="0" applyNumberFormat="1" applyFont="1" applyFill="1" applyBorder="1" applyAlignment="1" applyProtection="1">
      <alignment horizontal="center" vertical="center"/>
    </xf>
    <xf numFmtId="1" fontId="103" fillId="12" borderId="126" xfId="0" applyNumberFormat="1" applyFont="1" applyFill="1" applyBorder="1" applyAlignment="1" applyProtection="1">
      <alignment horizontal="center" vertical="center"/>
    </xf>
    <xf numFmtId="0" fontId="51" fillId="6" borderId="16" xfId="0" applyFont="1" applyFill="1" applyBorder="1" applyAlignment="1" applyProtection="1">
      <alignment vertical="center"/>
    </xf>
    <xf numFmtId="0" fontId="81" fillId="2" borderId="52" xfId="0" applyFont="1" applyFill="1" applyBorder="1" applyAlignment="1" applyProtection="1">
      <alignment horizontal="center" vertical="center"/>
    </xf>
    <xf numFmtId="0" fontId="81" fillId="2" borderId="111" xfId="0" applyFont="1" applyFill="1" applyBorder="1" applyAlignment="1" applyProtection="1">
      <alignment horizontal="center" vertical="center"/>
    </xf>
    <xf numFmtId="0" fontId="51" fillId="6" borderId="15" xfId="0" applyFont="1" applyFill="1" applyBorder="1" applyAlignment="1" applyProtection="1">
      <alignment vertical="center"/>
    </xf>
    <xf numFmtId="164" fontId="50" fillId="2" borderId="7" xfId="0" applyNumberFormat="1" applyFont="1" applyFill="1" applyBorder="1" applyAlignment="1" applyProtection="1">
      <alignment horizontal="center" vertical="center"/>
    </xf>
    <xf numFmtId="0" fontId="47" fillId="4" borderId="7" xfId="0" applyFont="1" applyFill="1" applyBorder="1" applyProtection="1"/>
    <xf numFmtId="164" fontId="81" fillId="2" borderId="105" xfId="0" applyNumberFormat="1" applyFont="1" applyFill="1" applyBorder="1" applyAlignment="1" applyProtection="1">
      <alignment horizontal="center" vertical="center"/>
    </xf>
    <xf numFmtId="0" fontId="81" fillId="2" borderId="105" xfId="0" applyFont="1" applyFill="1" applyBorder="1" applyAlignment="1" applyProtection="1">
      <alignment horizontal="center" vertical="center"/>
    </xf>
    <xf numFmtId="0" fontId="15" fillId="3" borderId="0" xfId="0" applyFont="1" applyFill="1" applyProtection="1"/>
    <xf numFmtId="0" fontId="44" fillId="4" borderId="7" xfId="0" applyFont="1" applyFill="1" applyBorder="1" applyProtection="1"/>
    <xf numFmtId="164" fontId="81" fillId="2" borderId="7" xfId="0" applyNumberFormat="1" applyFont="1" applyFill="1" applyBorder="1" applyAlignment="1" applyProtection="1">
      <alignment horizontal="center" vertical="center"/>
    </xf>
    <xf numFmtId="0" fontId="81" fillId="2" borderId="7" xfId="0" applyFont="1" applyFill="1" applyBorder="1" applyAlignment="1" applyProtection="1">
      <alignment horizontal="center" vertical="center"/>
    </xf>
    <xf numFmtId="0" fontId="53" fillId="8" borderId="46" xfId="0" applyFont="1" applyFill="1" applyBorder="1" applyAlignment="1" applyProtection="1">
      <alignment vertical="top"/>
    </xf>
    <xf numFmtId="0" fontId="81" fillId="3" borderId="114" xfId="0" applyFont="1" applyFill="1" applyBorder="1" applyAlignment="1" applyProtection="1">
      <alignment vertical="center"/>
    </xf>
    <xf numFmtId="0" fontId="50" fillId="2" borderId="116" xfId="0" applyFont="1" applyFill="1" applyBorder="1" applyAlignment="1" applyProtection="1">
      <alignment horizontal="center" vertical="center"/>
    </xf>
    <xf numFmtId="0" fontId="82" fillId="8" borderId="47" xfId="0" applyFont="1" applyFill="1" applyBorder="1" applyAlignment="1" applyProtection="1">
      <alignment vertical="top"/>
    </xf>
    <xf numFmtId="0" fontId="51" fillId="3" borderId="103" xfId="0" applyFont="1" applyFill="1" applyBorder="1" applyAlignment="1" applyProtection="1">
      <alignment vertical="center"/>
    </xf>
    <xf numFmtId="1" fontId="103" fillId="11" borderId="106" xfId="0" applyNumberFormat="1" applyFont="1" applyFill="1" applyBorder="1" applyAlignment="1" applyProtection="1">
      <alignment horizontal="center" vertical="center"/>
    </xf>
    <xf numFmtId="0" fontId="53" fillId="8" borderId="47" xfId="0" applyFont="1" applyFill="1" applyBorder="1" applyAlignment="1" applyProtection="1">
      <alignment vertical="top" wrapText="1"/>
    </xf>
    <xf numFmtId="0" fontId="53" fillId="8" borderId="47" xfId="0" applyFont="1" applyFill="1" applyBorder="1" applyAlignment="1" applyProtection="1">
      <alignment vertical="top"/>
    </xf>
    <xf numFmtId="0" fontId="51" fillId="3" borderId="120" xfId="0" applyFont="1" applyFill="1" applyBorder="1" applyAlignment="1" applyProtection="1">
      <alignment vertical="center" wrapText="1"/>
    </xf>
    <xf numFmtId="0" fontId="50" fillId="2" borderId="122" xfId="0" applyFont="1" applyFill="1" applyBorder="1" applyAlignment="1" applyProtection="1">
      <alignment horizontal="center" vertical="center"/>
    </xf>
    <xf numFmtId="1" fontId="103" fillId="11" borderId="123" xfId="0" applyNumberFormat="1" applyFont="1" applyFill="1" applyBorder="1" applyAlignment="1" applyProtection="1">
      <alignment horizontal="center" vertical="center"/>
    </xf>
    <xf numFmtId="1" fontId="103" fillId="12" borderId="124" xfId="0" applyNumberFormat="1" applyFont="1" applyFill="1" applyBorder="1" applyAlignment="1" applyProtection="1">
      <alignment horizontal="center" vertical="center"/>
    </xf>
    <xf numFmtId="0" fontId="81" fillId="3" borderId="133" xfId="0" applyFont="1" applyFill="1" applyBorder="1" applyAlignment="1" applyProtection="1">
      <alignment vertical="center" wrapText="1"/>
    </xf>
    <xf numFmtId="0" fontId="51" fillId="3" borderId="103" xfId="0" applyFont="1" applyFill="1" applyBorder="1" applyAlignment="1" applyProtection="1">
      <alignment vertical="center" wrapText="1"/>
    </xf>
    <xf numFmtId="0" fontId="82" fillId="8" borderId="3" xfId="0" applyFont="1" applyFill="1" applyBorder="1" applyAlignment="1" applyProtection="1">
      <alignment vertical="top"/>
    </xf>
    <xf numFmtId="0" fontId="51" fillId="3" borderId="22" xfId="0" applyFont="1" applyFill="1" applyBorder="1" applyAlignment="1" applyProtection="1">
      <alignment vertical="center"/>
    </xf>
    <xf numFmtId="0" fontId="110" fillId="3" borderId="0" xfId="0" applyFont="1" applyFill="1" applyProtection="1"/>
    <xf numFmtId="0" fontId="110" fillId="3" borderId="0" xfId="0" applyFont="1" applyFill="1" applyAlignment="1" applyProtection="1">
      <alignment horizontal="center"/>
    </xf>
    <xf numFmtId="0" fontId="25" fillId="3" borderId="0" xfId="0" applyFont="1" applyFill="1" applyProtection="1"/>
    <xf numFmtId="0" fontId="53" fillId="2" borderId="46" xfId="0" applyFont="1" applyFill="1" applyBorder="1" applyAlignment="1" applyProtection="1">
      <alignment vertical="top"/>
    </xf>
    <xf numFmtId="0" fontId="53" fillId="2" borderId="10" xfId="0" applyFont="1" applyFill="1" applyBorder="1" applyAlignment="1" applyProtection="1">
      <alignment vertical="top"/>
    </xf>
    <xf numFmtId="0" fontId="53" fillId="2" borderId="77" xfId="0" applyFont="1" applyFill="1" applyBorder="1" applyAlignment="1" applyProtection="1">
      <alignment vertical="top"/>
    </xf>
    <xf numFmtId="0" fontId="33" fillId="3" borderId="0" xfId="0" applyFont="1" applyFill="1" applyAlignment="1" applyProtection="1">
      <alignment horizontal="center" vertical="center"/>
    </xf>
    <xf numFmtId="0" fontId="33" fillId="3" borderId="0" xfId="0" applyFont="1" applyFill="1" applyAlignment="1" applyProtection="1">
      <alignment horizontal="right"/>
    </xf>
    <xf numFmtId="0" fontId="33" fillId="3" borderId="0" xfId="0" applyFont="1" applyFill="1" applyAlignment="1" applyProtection="1">
      <alignment horizontal="left" vertical="center"/>
    </xf>
    <xf numFmtId="0" fontId="56" fillId="3" borderId="0" xfId="0" applyFont="1" applyFill="1" applyAlignment="1" applyProtection="1">
      <alignment horizontal="center" vertical="center"/>
    </xf>
    <xf numFmtId="0" fontId="56" fillId="3" borderId="0" xfId="0" applyFont="1" applyFill="1" applyAlignment="1" applyProtection="1">
      <alignment horizontal="right"/>
    </xf>
    <xf numFmtId="0" fontId="56" fillId="3" borderId="0" xfId="0" applyFont="1" applyFill="1" applyAlignment="1" applyProtection="1">
      <alignment horizontal="left" vertical="center"/>
    </xf>
    <xf numFmtId="0" fontId="56" fillId="3" borderId="0" xfId="0" applyFont="1" applyFill="1" applyAlignment="1" applyProtection="1">
      <alignment horizontal="center"/>
    </xf>
    <xf numFmtId="0" fontId="94" fillId="15" borderId="0" xfId="0" applyFont="1" applyFill="1" applyAlignment="1" applyProtection="1">
      <alignment horizontal="left" vertical="top" wrapText="1"/>
      <protection locked="0"/>
    </xf>
    <xf numFmtId="0" fontId="22" fillId="15" borderId="0" xfId="0" applyFont="1" applyFill="1" applyAlignment="1" applyProtection="1">
      <alignment horizontal="left" vertical="top" wrapText="1"/>
      <protection locked="0"/>
    </xf>
    <xf numFmtId="0" fontId="50" fillId="9" borderId="91" xfId="0" applyFont="1" applyFill="1" applyBorder="1" applyAlignment="1" applyProtection="1">
      <alignment horizontal="left" vertical="center" wrapText="1"/>
    </xf>
    <xf numFmtId="0" fontId="50" fillId="9" borderId="92" xfId="0" applyFont="1" applyFill="1" applyBorder="1" applyAlignment="1" applyProtection="1">
      <alignment horizontal="left" vertical="center" wrapText="1"/>
    </xf>
    <xf numFmtId="0" fontId="50" fillId="9" borderId="93" xfId="0" applyFont="1" applyFill="1" applyBorder="1" applyAlignment="1" applyProtection="1">
      <alignment horizontal="left" vertical="center" wrapText="1"/>
    </xf>
    <xf numFmtId="0" fontId="49" fillId="2" borderId="30" xfId="0" applyFont="1" applyFill="1" applyBorder="1" applyAlignment="1" applyProtection="1">
      <alignment horizontal="left" vertical="center" wrapText="1"/>
    </xf>
    <xf numFmtId="0" fontId="49" fillId="2" borderId="51" xfId="0" applyFont="1" applyFill="1" applyBorder="1" applyAlignment="1" applyProtection="1">
      <alignment horizontal="left" vertical="center" wrapText="1"/>
    </xf>
    <xf numFmtId="0" fontId="49" fillId="2" borderId="10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100" xfId="0" applyFont="1" applyFill="1" applyBorder="1" applyAlignment="1" applyProtection="1">
      <alignment horizontal="left" vertical="center" wrapText="1"/>
    </xf>
    <xf numFmtId="14" fontId="44" fillId="3" borderId="0" xfId="0" applyNumberFormat="1" applyFont="1" applyFill="1" applyAlignment="1" applyProtection="1">
      <alignment horizontal="left"/>
    </xf>
    <xf numFmtId="14" fontId="43" fillId="3" borderId="0" xfId="0" applyNumberFormat="1" applyFont="1" applyFill="1" applyAlignment="1" applyProtection="1">
      <alignment horizontal="left"/>
    </xf>
    <xf numFmtId="0" fontId="57" fillId="3" borderId="0" xfId="0" applyFont="1" applyFill="1" applyBorder="1" applyAlignment="1" applyProtection="1">
      <alignment horizontal="left" vertical="center" wrapText="1"/>
    </xf>
    <xf numFmtId="0" fontId="57" fillId="3" borderId="0" xfId="0" applyFont="1" applyFill="1" applyAlignment="1" applyProtection="1">
      <alignment horizontal="left" vertical="center" wrapText="1"/>
    </xf>
    <xf numFmtId="0" fontId="50" fillId="5" borderId="0" xfId="0" applyFont="1" applyFill="1" applyAlignment="1" applyProtection="1">
      <alignment horizontal="center" vertical="center" wrapText="1"/>
    </xf>
    <xf numFmtId="0" fontId="50" fillId="9" borderId="91" xfId="0" applyFont="1" applyFill="1" applyBorder="1" applyAlignment="1" applyProtection="1">
      <alignment horizontal="left" vertical="center"/>
    </xf>
    <xf numFmtId="0" fontId="50" fillId="9" borderId="92" xfId="0" applyFont="1" applyFill="1" applyBorder="1" applyAlignment="1" applyProtection="1">
      <alignment horizontal="left" vertical="center"/>
    </xf>
    <xf numFmtId="0" fontId="50" fillId="9" borderId="93" xfId="0" applyFont="1" applyFill="1" applyBorder="1" applyAlignment="1" applyProtection="1">
      <alignment horizontal="left" vertical="center"/>
    </xf>
    <xf numFmtId="0" fontId="33" fillId="2" borderId="30"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3" fillId="2" borderId="100" xfId="2" applyFont="1" applyFill="1" applyBorder="1" applyAlignment="1" applyProtection="1">
      <alignment horizontal="left" vertical="center" wrapText="1"/>
    </xf>
    <xf numFmtId="0" fontId="57" fillId="3" borderId="14" xfId="0" applyFont="1" applyFill="1" applyBorder="1" applyAlignment="1" applyProtection="1">
      <alignment horizontal="left" vertical="center" wrapText="1"/>
    </xf>
    <xf numFmtId="0" fontId="106" fillId="5" borderId="148" xfId="0" applyFont="1" applyFill="1" applyBorder="1" applyAlignment="1" applyProtection="1">
      <alignment horizontal="center" vertical="center" wrapText="1"/>
    </xf>
    <xf numFmtId="0" fontId="106" fillId="5" borderId="149" xfId="0" applyFont="1" applyFill="1" applyBorder="1" applyAlignment="1" applyProtection="1">
      <alignment horizontal="center" vertical="center" wrapText="1"/>
    </xf>
    <xf numFmtId="0" fontId="106" fillId="5" borderId="6" xfId="0" applyFont="1" applyFill="1" applyBorder="1" applyAlignment="1" applyProtection="1">
      <alignment horizontal="center" vertical="center" wrapText="1"/>
    </xf>
    <xf numFmtId="0" fontId="106" fillId="5" borderId="52" xfId="0" applyFont="1" applyFill="1" applyBorder="1" applyAlignment="1" applyProtection="1">
      <alignment horizontal="center" vertical="center" wrapText="1"/>
    </xf>
    <xf numFmtId="0" fontId="48" fillId="5" borderId="6" xfId="0" applyFont="1" applyFill="1" applyBorder="1" applyAlignment="1" applyProtection="1">
      <alignment horizontal="center" vertical="center" wrapText="1"/>
    </xf>
    <xf numFmtId="0" fontId="48" fillId="5" borderId="7" xfId="0" applyFont="1" applyFill="1" applyBorder="1" applyAlignment="1" applyProtection="1">
      <alignment horizontal="center" vertical="center" wrapText="1"/>
    </xf>
    <xf numFmtId="0" fontId="48" fillId="5" borderId="8" xfId="0" applyFont="1" applyFill="1" applyBorder="1" applyAlignment="1" applyProtection="1">
      <alignment horizontal="center" vertical="center" wrapText="1"/>
    </xf>
    <xf numFmtId="0" fontId="47" fillId="5" borderId="6" xfId="0" applyFont="1" applyFill="1" applyBorder="1" applyAlignment="1" applyProtection="1">
      <alignment horizontal="center" vertical="center" wrapText="1"/>
    </xf>
    <xf numFmtId="0" fontId="47" fillId="5" borderId="7" xfId="0" applyFont="1" applyFill="1" applyBorder="1" applyAlignment="1" applyProtection="1">
      <alignment horizontal="center" vertical="center" wrapText="1"/>
    </xf>
    <xf numFmtId="0" fontId="47" fillId="5" borderId="8" xfId="0" applyFont="1" applyFill="1" applyBorder="1" applyAlignment="1" applyProtection="1">
      <alignment horizontal="center" vertical="center" wrapText="1"/>
    </xf>
    <xf numFmtId="0" fontId="47" fillId="5" borderId="26" xfId="0" applyFont="1" applyFill="1" applyBorder="1" applyAlignment="1" applyProtection="1">
      <alignment horizontal="center" vertical="center" wrapText="1"/>
    </xf>
    <xf numFmtId="0" fontId="47" fillId="5" borderId="65" xfId="0" applyFont="1" applyFill="1" applyBorder="1" applyAlignment="1" applyProtection="1">
      <alignment horizontal="center" vertical="center"/>
    </xf>
    <xf numFmtId="0" fontId="47" fillId="5" borderId="34" xfId="0" applyFont="1" applyFill="1" applyBorder="1" applyAlignment="1" applyProtection="1">
      <alignment horizontal="center" vertical="center" wrapText="1"/>
    </xf>
    <xf numFmtId="0" fontId="47" fillId="5" borderId="28" xfId="0" applyFont="1" applyFill="1" applyBorder="1" applyAlignment="1" applyProtection="1">
      <alignment horizontal="center" vertical="center" wrapText="1"/>
    </xf>
    <xf numFmtId="0" fontId="47" fillId="5" borderId="65" xfId="0" applyFont="1" applyFill="1" applyBorder="1" applyAlignment="1" applyProtection="1">
      <alignment horizontal="center" vertical="center" wrapText="1"/>
    </xf>
    <xf numFmtId="0" fontId="47" fillId="5" borderId="37" xfId="0" applyFont="1" applyFill="1" applyBorder="1" applyAlignment="1" applyProtection="1">
      <alignment horizontal="center" vertical="center" wrapText="1"/>
    </xf>
    <xf numFmtId="0" fontId="47" fillId="5" borderId="53" xfId="0" applyFont="1" applyFill="1" applyBorder="1" applyAlignment="1" applyProtection="1">
      <alignment horizontal="center" vertical="center" wrapText="1"/>
    </xf>
    <xf numFmtId="0" fontId="111" fillId="5" borderId="24" xfId="2" applyFont="1" applyFill="1" applyBorder="1" applyAlignment="1" applyProtection="1">
      <alignment horizontal="center" vertical="center" wrapText="1"/>
    </xf>
    <xf numFmtId="0" fontId="111" fillId="5" borderId="27" xfId="2" applyFont="1" applyFill="1" applyBorder="1" applyAlignment="1" applyProtection="1">
      <alignment horizontal="center" vertical="center" wrapText="1"/>
    </xf>
    <xf numFmtId="0" fontId="111" fillId="5" borderId="31" xfId="2" applyFont="1" applyFill="1" applyBorder="1" applyAlignment="1" applyProtection="1">
      <alignment horizontal="center" vertical="center" wrapText="1"/>
    </xf>
    <xf numFmtId="0" fontId="111" fillId="5" borderId="33" xfId="2" applyFont="1" applyFill="1" applyBorder="1" applyAlignment="1" applyProtection="1">
      <alignment horizontal="center" vertical="center" wrapText="1"/>
    </xf>
    <xf numFmtId="0" fontId="113" fillId="5" borderId="27" xfId="2" applyFont="1" applyFill="1" applyBorder="1" applyAlignment="1" applyProtection="1">
      <alignment horizontal="center" vertical="center" wrapText="1"/>
    </xf>
    <xf numFmtId="0" fontId="113" fillId="5" borderId="31" xfId="2" applyFont="1" applyFill="1" applyBorder="1" applyAlignment="1" applyProtection="1">
      <alignment horizontal="center" vertical="center" wrapText="1"/>
    </xf>
    <xf numFmtId="0" fontId="47" fillId="5" borderId="38" xfId="0" applyFont="1" applyFill="1" applyBorder="1" applyAlignment="1" applyProtection="1">
      <alignment horizontal="center" vertical="center" wrapText="1"/>
    </xf>
    <xf numFmtId="0" fontId="47" fillId="5" borderId="54" xfId="0" applyFont="1" applyFill="1" applyBorder="1" applyAlignment="1" applyProtection="1">
      <alignment horizontal="center" vertical="center" wrapText="1"/>
    </xf>
    <xf numFmtId="0" fontId="48" fillId="2" borderId="0" xfId="0" applyFont="1" applyFill="1" applyAlignment="1">
      <alignment horizontal="center" vertical="center" wrapText="1"/>
    </xf>
    <xf numFmtId="0" fontId="49" fillId="6" borderId="0" xfId="0" applyFont="1" applyFill="1" applyAlignment="1">
      <alignment horizontal="left" vertical="center"/>
    </xf>
    <xf numFmtId="0" fontId="49" fillId="6" borderId="12" xfId="0" applyFont="1" applyFill="1" applyBorder="1" applyAlignment="1">
      <alignment horizontal="left" vertical="center"/>
    </xf>
    <xf numFmtId="0" fontId="48" fillId="4" borderId="6" xfId="0" applyFont="1" applyFill="1" applyBorder="1" applyAlignment="1">
      <alignment horizontal="center" wrapText="1"/>
    </xf>
    <xf numFmtId="0" fontId="48" fillId="4" borderId="7" xfId="0" applyFont="1" applyFill="1" applyBorder="1" applyAlignment="1">
      <alignment horizontal="center" wrapText="1"/>
    </xf>
    <xf numFmtId="0" fontId="50" fillId="6" borderId="49" xfId="0" applyFont="1" applyFill="1" applyBorder="1" applyAlignment="1">
      <alignment horizontal="left" vertical="center"/>
    </xf>
    <xf numFmtId="0" fontId="50" fillId="6" borderId="47" xfId="0" applyFont="1" applyFill="1" applyBorder="1" applyAlignment="1">
      <alignment horizontal="left" vertical="center"/>
    </xf>
    <xf numFmtId="0" fontId="50" fillId="6" borderId="48" xfId="0" applyFont="1" applyFill="1" applyBorder="1" applyAlignment="1">
      <alignment horizontal="left" vertical="center"/>
    </xf>
    <xf numFmtId="0" fontId="50" fillId="6" borderId="49" xfId="0" applyFont="1" applyFill="1" applyBorder="1" applyAlignment="1">
      <alignment horizontal="left" vertical="center" wrapText="1"/>
    </xf>
    <xf numFmtId="0" fontId="50" fillId="6" borderId="47" xfId="0" applyFont="1" applyFill="1" applyBorder="1" applyAlignment="1">
      <alignment horizontal="left" vertical="center" wrapText="1"/>
    </xf>
    <xf numFmtId="0" fontId="50" fillId="6" borderId="3" xfId="0" applyFont="1" applyFill="1" applyBorder="1" applyAlignment="1">
      <alignment horizontal="left" vertical="center" wrapText="1"/>
    </xf>
    <xf numFmtId="0" fontId="48" fillId="5" borderId="74" xfId="0" applyFont="1" applyFill="1" applyBorder="1" applyAlignment="1" applyProtection="1">
      <alignment horizontal="center" vertical="center"/>
    </xf>
    <xf numFmtId="0" fontId="48" fillId="5" borderId="25" xfId="0" applyFont="1" applyFill="1" applyBorder="1" applyAlignment="1" applyProtection="1">
      <alignment horizontal="center" vertical="center"/>
    </xf>
    <xf numFmtId="0" fontId="48" fillId="5" borderId="75" xfId="0" applyFont="1" applyFill="1" applyBorder="1" applyAlignment="1" applyProtection="1">
      <alignment horizontal="center" vertical="center"/>
    </xf>
    <xf numFmtId="0" fontId="48" fillId="17" borderId="74" xfId="0" applyFont="1" applyFill="1" applyBorder="1" applyAlignment="1" applyProtection="1">
      <alignment horizontal="center" vertical="center"/>
    </xf>
    <xf numFmtId="0" fontId="48" fillId="17" borderId="25" xfId="0" applyFont="1" applyFill="1" applyBorder="1" applyAlignment="1" applyProtection="1">
      <alignment horizontal="center" vertical="center"/>
    </xf>
    <xf numFmtId="0" fontId="48" fillId="17" borderId="75" xfId="0" applyFont="1" applyFill="1" applyBorder="1" applyAlignment="1" applyProtection="1">
      <alignment horizontal="center" vertical="center"/>
    </xf>
    <xf numFmtId="0" fontId="50" fillId="17" borderId="39" xfId="0" applyFont="1" applyFill="1" applyBorder="1" applyAlignment="1" applyProtection="1">
      <alignment horizontal="center" vertical="center" wrapText="1"/>
    </xf>
    <xf numFmtId="0" fontId="50" fillId="17" borderId="55" xfId="0" applyFont="1" applyFill="1" applyBorder="1" applyAlignment="1" applyProtection="1">
      <alignment horizontal="center" vertical="center" wrapText="1"/>
    </xf>
    <xf numFmtId="0" fontId="50" fillId="17" borderId="38" xfId="0" applyFont="1" applyFill="1" applyBorder="1" applyAlignment="1" applyProtection="1">
      <alignment horizontal="center" vertical="center" wrapText="1"/>
    </xf>
    <xf numFmtId="0" fontId="50" fillId="5" borderId="69" xfId="0" applyFont="1" applyFill="1" applyBorder="1" applyAlignment="1" applyProtection="1">
      <alignment horizontal="center" vertical="center" wrapText="1"/>
    </xf>
    <xf numFmtId="0" fontId="50" fillId="5" borderId="70" xfId="0" applyFont="1" applyFill="1" applyBorder="1" applyAlignment="1" applyProtection="1">
      <alignment horizontal="center" vertical="center" wrapText="1"/>
    </xf>
    <xf numFmtId="14" fontId="49" fillId="0" borderId="0" xfId="0" applyNumberFormat="1" applyFont="1" applyAlignment="1">
      <alignment horizontal="center"/>
    </xf>
    <xf numFmtId="0" fontId="51" fillId="2" borderId="47" xfId="0" applyFont="1" applyFill="1" applyBorder="1" applyAlignment="1" applyProtection="1">
      <alignment horizontal="left" vertical="top" wrapText="1"/>
      <protection locked="0"/>
    </xf>
    <xf numFmtId="0" fontId="51" fillId="2" borderId="0" xfId="0" applyFont="1" applyFill="1" applyBorder="1" applyAlignment="1" applyProtection="1">
      <alignment horizontal="left" vertical="top" wrapText="1"/>
      <protection locked="0"/>
    </xf>
    <xf numFmtId="0" fontId="51" fillId="2" borderId="2" xfId="0" applyFont="1" applyFill="1" applyBorder="1" applyAlignment="1" applyProtection="1">
      <alignment horizontal="left" vertical="top" wrapText="1"/>
      <protection locked="0"/>
    </xf>
    <xf numFmtId="0" fontId="51" fillId="2" borderId="3" xfId="0" applyFont="1" applyFill="1" applyBorder="1" applyAlignment="1" applyProtection="1">
      <alignment horizontal="left" vertical="top" wrapText="1"/>
      <protection locked="0"/>
    </xf>
    <xf numFmtId="0" fontId="51" fillId="2" borderId="11" xfId="0" applyFont="1" applyFill="1" applyBorder="1" applyAlignment="1" applyProtection="1">
      <alignment horizontal="left" vertical="top" wrapText="1"/>
      <protection locked="0"/>
    </xf>
    <xf numFmtId="0" fontId="51" fillId="2" borderId="78" xfId="0" applyFont="1" applyFill="1" applyBorder="1" applyAlignment="1" applyProtection="1">
      <alignment horizontal="left" vertical="top" wrapText="1"/>
      <protection locked="0"/>
    </xf>
    <xf numFmtId="0" fontId="65" fillId="5" borderId="4" xfId="0" applyFont="1" applyFill="1" applyBorder="1" applyAlignment="1" applyProtection="1">
      <alignment horizontal="center" vertical="center"/>
    </xf>
    <xf numFmtId="0" fontId="65" fillId="5" borderId="9" xfId="0" applyFont="1" applyFill="1" applyBorder="1" applyAlignment="1" applyProtection="1">
      <alignment horizontal="center" vertical="center"/>
    </xf>
    <xf numFmtId="0" fontId="53" fillId="5" borderId="6" xfId="2" quotePrefix="1" applyFont="1" applyFill="1" applyBorder="1" applyAlignment="1" applyProtection="1">
      <alignment horizontal="center" vertical="center" wrapText="1"/>
    </xf>
    <xf numFmtId="0" fontId="53" fillId="5" borderId="8" xfId="2" quotePrefix="1" applyFont="1" applyFill="1" applyBorder="1" applyAlignment="1" applyProtection="1">
      <alignment horizontal="center" vertical="center" wrapText="1"/>
    </xf>
    <xf numFmtId="0" fontId="48" fillId="5" borderId="6" xfId="0" applyFont="1" applyFill="1" applyBorder="1" applyAlignment="1" applyProtection="1">
      <alignment horizontal="left" vertical="center"/>
    </xf>
    <xf numFmtId="0" fontId="48" fillId="5" borderId="7" xfId="0" applyFont="1" applyFill="1" applyBorder="1" applyAlignment="1" applyProtection="1">
      <alignment horizontal="left" vertical="center"/>
    </xf>
    <xf numFmtId="0" fontId="48" fillId="5" borderId="91" xfId="0" applyFont="1" applyFill="1" applyBorder="1" applyAlignment="1" applyProtection="1">
      <alignment horizontal="left" vertical="center"/>
    </xf>
    <xf numFmtId="0" fontId="48" fillId="5" borderId="92" xfId="0" applyFont="1" applyFill="1" applyBorder="1" applyAlignment="1" applyProtection="1">
      <alignment horizontal="left" vertical="center"/>
    </xf>
    <xf numFmtId="0" fontId="48" fillId="5" borderId="23" xfId="0" applyFont="1" applyFill="1" applyBorder="1" applyAlignment="1" applyProtection="1">
      <alignment horizontal="left" vertical="center"/>
    </xf>
    <xf numFmtId="0" fontId="48" fillId="5" borderId="15" xfId="0" applyFont="1" applyFill="1" applyBorder="1" applyAlignment="1" applyProtection="1">
      <alignment horizontal="left" vertical="center"/>
    </xf>
    <xf numFmtId="0" fontId="48" fillId="5" borderId="30" xfId="0" applyFont="1" applyFill="1" applyBorder="1" applyAlignment="1" applyProtection="1">
      <alignment horizontal="center" vertical="center"/>
    </xf>
    <xf numFmtId="0" fontId="48" fillId="5" borderId="51" xfId="0" applyFont="1" applyFill="1" applyBorder="1" applyAlignment="1" applyProtection="1">
      <alignment horizontal="center" vertical="center"/>
    </xf>
    <xf numFmtId="0" fontId="81" fillId="3" borderId="91" xfId="0" applyFont="1" applyFill="1" applyBorder="1" applyAlignment="1" applyProtection="1">
      <alignment horizontal="left" vertical="center"/>
    </xf>
    <xf numFmtId="0" fontId="81" fillId="3" borderId="92" xfId="0" applyFont="1" applyFill="1" applyBorder="1" applyAlignment="1" applyProtection="1">
      <alignment horizontal="left" vertical="center"/>
    </xf>
    <xf numFmtId="0" fontId="81" fillId="3" borderId="95" xfId="0" applyFont="1" applyFill="1" applyBorder="1" applyAlignment="1" applyProtection="1">
      <alignment horizontal="left" vertical="center"/>
    </xf>
    <xf numFmtId="0" fontId="81" fillId="6" borderId="94" xfId="0" applyFont="1" applyFill="1" applyBorder="1" applyAlignment="1" applyProtection="1">
      <alignment horizontal="left" vertical="center"/>
    </xf>
    <xf numFmtId="0" fontId="81" fillId="6" borderId="92" xfId="0" applyFont="1" applyFill="1" applyBorder="1" applyAlignment="1" applyProtection="1">
      <alignment horizontal="left" vertical="center"/>
    </xf>
    <xf numFmtId="0" fontId="81" fillId="6" borderId="95" xfId="0" applyFont="1" applyFill="1" applyBorder="1" applyAlignment="1" applyProtection="1">
      <alignment horizontal="left" vertical="center"/>
    </xf>
    <xf numFmtId="0" fontId="81" fillId="3" borderId="94" xfId="0" applyFont="1" applyFill="1" applyBorder="1" applyAlignment="1" applyProtection="1">
      <alignment horizontal="left" vertical="center"/>
    </xf>
    <xf numFmtId="0" fontId="81" fillId="3" borderId="93" xfId="0" applyFont="1" applyFill="1" applyBorder="1" applyAlignment="1" applyProtection="1">
      <alignment horizontal="left" vertical="center"/>
    </xf>
    <xf numFmtId="0" fontId="50" fillId="9" borderId="95" xfId="0" applyFont="1" applyFill="1" applyBorder="1" applyAlignment="1" applyProtection="1">
      <alignment horizontal="left" vertical="center"/>
    </xf>
    <xf numFmtId="0" fontId="50" fillId="9" borderId="94" xfId="0" applyFont="1" applyFill="1" applyBorder="1" applyAlignment="1" applyProtection="1">
      <alignment horizontal="left" vertical="center" wrapText="1"/>
    </xf>
    <xf numFmtId="0" fontId="50" fillId="9" borderId="95" xfId="0" applyFont="1" applyFill="1" applyBorder="1" applyAlignment="1" applyProtection="1">
      <alignment horizontal="left" vertical="center" wrapText="1"/>
    </xf>
    <xf numFmtId="0" fontId="50" fillId="6" borderId="94" xfId="0" applyFont="1" applyFill="1" applyBorder="1" applyAlignment="1" applyProtection="1">
      <alignment horizontal="left" vertical="center"/>
    </xf>
    <xf numFmtId="0" fontId="50" fillId="6" borderId="92" xfId="0" applyFont="1" applyFill="1" applyBorder="1" applyAlignment="1" applyProtection="1">
      <alignment horizontal="left" vertical="center"/>
    </xf>
    <xf numFmtId="0" fontId="50" fillId="6" borderId="93" xfId="0" applyFont="1" applyFill="1" applyBorder="1" applyAlignment="1" applyProtection="1">
      <alignment horizontal="left" vertical="center"/>
    </xf>
    <xf numFmtId="0" fontId="15" fillId="0" borderId="0" xfId="0" applyFont="1" applyAlignment="1">
      <alignment horizont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80" xfId="0" applyFont="1" applyBorder="1" applyAlignment="1">
      <alignment horizontal="center"/>
    </xf>
    <xf numFmtId="0" fontId="17" fillId="0" borderId="79" xfId="0" applyFont="1" applyBorder="1" applyAlignment="1">
      <alignment horizontal="center"/>
    </xf>
    <xf numFmtId="0" fontId="17" fillId="0" borderId="150" xfId="0" applyFont="1" applyBorder="1" applyAlignment="1">
      <alignment horizontal="center"/>
    </xf>
    <xf numFmtId="0" fontId="17" fillId="26" borderId="3" xfId="0" applyFont="1" applyFill="1" applyBorder="1" applyAlignment="1">
      <alignment horizontal="center"/>
    </xf>
    <xf numFmtId="0" fontId="17" fillId="26" borderId="11" xfId="0" applyFont="1" applyFill="1" applyBorder="1" applyAlignment="1">
      <alignment horizontal="center"/>
    </xf>
    <xf numFmtId="0" fontId="17" fillId="6" borderId="4" xfId="0" applyFont="1" applyFill="1" applyBorder="1" applyAlignment="1">
      <alignment horizontal="center"/>
    </xf>
    <xf numFmtId="0" fontId="17" fillId="6" borderId="5" xfId="0" applyFont="1" applyFill="1" applyBorder="1" applyAlignment="1">
      <alignment horizontal="center"/>
    </xf>
    <xf numFmtId="0" fontId="17" fillId="6" borderId="9" xfId="0" applyFont="1" applyFill="1" applyBorder="1" applyAlignment="1">
      <alignment horizontal="center"/>
    </xf>
    <xf numFmtId="0" fontId="17" fillId="26" borderId="4" xfId="0" applyFont="1" applyFill="1" applyBorder="1" applyAlignment="1">
      <alignment horizontal="center"/>
    </xf>
    <xf numFmtId="0" fontId="17" fillId="26" borderId="5" xfId="0" applyFont="1" applyFill="1" applyBorder="1" applyAlignment="1">
      <alignment horizontal="center"/>
    </xf>
    <xf numFmtId="0" fontId="17" fillId="26" borderId="9" xfId="0" applyFont="1" applyFill="1" applyBorder="1" applyAlignment="1">
      <alignment horizontal="center"/>
    </xf>
    <xf numFmtId="0" fontId="8" fillId="8" borderId="4" xfId="0" applyFont="1" applyFill="1" applyBorder="1" applyAlignment="1">
      <alignment horizontal="center"/>
    </xf>
    <xf numFmtId="0" fontId="8" fillId="8" borderId="5" xfId="0" applyFont="1" applyFill="1" applyBorder="1" applyAlignment="1">
      <alignment horizontal="center"/>
    </xf>
    <xf numFmtId="0" fontId="8" fillId="8" borderId="9" xfId="0" applyFont="1" applyFill="1" applyBorder="1" applyAlignment="1">
      <alignment horizontal="center"/>
    </xf>
  </cellXfs>
  <cellStyles count="3">
    <cellStyle name="Link" xfId="2" builtinId="8"/>
    <cellStyle name="Standard" xfId="0" builtinId="0"/>
    <cellStyle name="Standard 2" xfId="1" xr:uid="{00000000-0005-0000-0000-000002000000}"/>
  </cellStyles>
  <dxfs count="0"/>
  <tableStyles count="1" defaultTableStyle="TableStyleMedium2" defaultPivotStyle="PivotStyleLight16">
    <tableStyle name="MySqlDefault" pivot="0" table="0" count="0" xr9:uid="{00000000-0011-0000-FFFF-FFFF00000000}"/>
  </tableStyles>
  <colors>
    <mruColors>
      <color rgb="FFFFFF99"/>
      <color rgb="FF9DC3E6"/>
      <color rgb="FFF4B183"/>
      <color rgb="FFE7E6E6"/>
      <color rgb="FF41AF2D"/>
      <color rgb="FFFFFFCC"/>
      <color rgb="FF99FF99"/>
      <color rgb="FFFFFF00"/>
      <color rgb="FF99FF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594053132465759"/>
          <c:y val="7.7358067106927275E-2"/>
          <c:w val="0.39166068962343509"/>
          <c:h val="0.70610947473369545"/>
        </c:manualLayout>
      </c:layout>
      <c:radarChart>
        <c:radarStyle val="filled"/>
        <c:varyColors val="0"/>
        <c:ser>
          <c:idx val="0"/>
          <c:order val="2"/>
          <c:tx>
            <c:strRef>
              <c:f>hintergrunddaten!$AC$8</c:f>
              <c:strCache>
                <c:ptCount val="1"/>
                <c:pt idx="0">
                  <c:v>Äusserer Rand</c:v>
                </c:pt>
              </c:strCache>
            </c:strRef>
          </c:tx>
          <c:spPr>
            <a:solidFill>
              <a:schemeClr val="bg1">
                <a:lumMod val="95000"/>
              </a:schemeClr>
            </a:solidFill>
          </c:spPr>
          <c:cat>
            <c:multiLvlStrRef>
              <c:f>#REF!</c:f>
            </c:multiLvlStrRef>
          </c:cat>
          <c:val>
            <c:numRef>
              <c:f>hintergrunddaten!$AD$8:$AM$8</c:f>
              <c:numCache>
                <c:formatCode>General</c:formatCode>
                <c:ptCount val="10"/>
                <c:pt idx="0">
                  <c:v>100</c:v>
                </c:pt>
                <c:pt idx="1">
                  <c:v>100</c:v>
                </c:pt>
                <c:pt idx="2">
                  <c:v>100</c:v>
                </c:pt>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0-2327-4D98-8EBC-85B18DAC8BF5}"/>
            </c:ext>
          </c:extLst>
        </c:ser>
        <c:dLbls>
          <c:showLegendKey val="0"/>
          <c:showVal val="0"/>
          <c:showCatName val="0"/>
          <c:showSerName val="0"/>
          <c:showPercent val="0"/>
          <c:showBubbleSize val="0"/>
        </c:dLbls>
        <c:axId val="47787392"/>
        <c:axId val="47801856"/>
      </c:radarChart>
      <c:radarChart>
        <c:radarStyle val="marker"/>
        <c:varyColors val="0"/>
        <c:ser>
          <c:idx val="6"/>
          <c:order val="0"/>
          <c:tx>
            <c:strRef>
              <c:f>hintergrunddaten!$AC$10</c:f>
              <c:strCache>
                <c:ptCount val="1"/>
                <c:pt idx="0">
                  <c:v>00.01.1900</c:v>
                </c:pt>
              </c:strCache>
            </c:strRef>
          </c:tx>
          <c:spPr>
            <a:ln w="28575">
              <a:solidFill>
                <a:schemeClr val="tx1"/>
              </a:solidFill>
              <a:prstDash val="sysDash"/>
            </a:ln>
          </c:spPr>
          <c:marker>
            <c:symbol val="diamond"/>
            <c:size val="10"/>
            <c:spPr>
              <a:solidFill>
                <a:schemeClr val="tx1"/>
              </a:solidFill>
              <a:ln w="28575">
                <a:solidFill>
                  <a:schemeClr val="tx1"/>
                </a:solidFill>
              </a:ln>
            </c:spPr>
          </c:marker>
          <c:cat>
            <c:strRef>
              <c:f>hintergrunddaten!$AD$7:$AM$7</c:f>
              <c:strCache>
                <c:ptCount val="10"/>
                <c:pt idx="0">
                  <c:v>Körperkondition</c:v>
                </c:pt>
                <c:pt idx="1">
                  <c:v>Sauberkeit</c:v>
                </c:pt>
                <c:pt idx="2">
                  <c:v>Unversehrtheit Integument</c:v>
                </c:pt>
                <c:pt idx="3">
                  <c:v>Lahmheiten</c:v>
                </c:pt>
                <c:pt idx="4">
                  <c:v>Enthornungspraxis</c:v>
                </c:pt>
                <c:pt idx="5">
                  <c:v>Wasserversorgung</c:v>
                </c:pt>
                <c:pt idx="6">
                  <c:v>Weide/Auslauf</c:v>
                </c:pt>
                <c:pt idx="7">
                  <c:v>Platzangebot im Stall</c:v>
                </c:pt>
                <c:pt idx="8">
                  <c:v>Eutergesundheit</c:v>
                </c:pt>
                <c:pt idx="9">
                  <c:v>Stoffwechselgesundheit</c:v>
                </c:pt>
              </c:strCache>
            </c:strRef>
          </c:cat>
          <c:val>
            <c:numRef>
              <c:f>hintergrunddaten!$AD$10:$AM$10</c:f>
              <c:numCache>
                <c:formatCode>0.0</c:formatCode>
                <c:ptCount val="10"/>
                <c:pt idx="0">
                  <c:v>0</c:v>
                </c:pt>
                <c:pt idx="1">
                  <c:v>0</c:v>
                </c:pt>
                <c:pt idx="2">
                  <c:v>0</c:v>
                </c:pt>
                <c:pt idx="3">
                  <c:v>0</c:v>
                </c:pt>
                <c:pt idx="4">
                  <c:v>0</c:v>
                </c:pt>
                <c:pt idx="5">
                  <c:v>1</c:v>
                </c:pt>
                <c:pt idx="6">
                  <c:v>0</c:v>
                </c:pt>
                <c:pt idx="7">
                  <c:v>0</c:v>
                </c:pt>
                <c:pt idx="8">
                  <c:v>0</c:v>
                </c:pt>
                <c:pt idx="9">
                  <c:v>0</c:v>
                </c:pt>
              </c:numCache>
            </c:numRef>
          </c:val>
          <c:extLst>
            <c:ext xmlns:c16="http://schemas.microsoft.com/office/drawing/2014/chart" uri="{C3380CC4-5D6E-409C-BE32-E72D297353CC}">
              <c16:uniqueId val="{00000005-2327-4D98-8EBC-85B18DAC8BF5}"/>
            </c:ext>
          </c:extLst>
        </c:ser>
        <c:ser>
          <c:idx val="5"/>
          <c:order val="1"/>
          <c:tx>
            <c:strRef>
              <c:f>hintergrunddaten!$AC$9</c:f>
              <c:strCache>
                <c:ptCount val="1"/>
                <c:pt idx="0">
                  <c:v>Zielwerte</c:v>
                </c:pt>
              </c:strCache>
            </c:strRef>
          </c:tx>
          <c:spPr>
            <a:ln>
              <a:noFill/>
            </a:ln>
          </c:spPr>
          <c:marker>
            <c:symbol val="diamond"/>
            <c:size val="8"/>
            <c:spPr>
              <a:solidFill>
                <a:srgbClr val="41AF2D"/>
              </a:solidFill>
              <a:ln w="12700">
                <a:solidFill>
                  <a:srgbClr val="41AF2D"/>
                </a:solidFill>
              </a:ln>
            </c:spPr>
          </c:marker>
          <c:cat>
            <c:strRef>
              <c:f>hintergrunddaten!$AD$7:$AM$7</c:f>
              <c:strCache>
                <c:ptCount val="10"/>
                <c:pt idx="0">
                  <c:v>Körperkondition</c:v>
                </c:pt>
                <c:pt idx="1">
                  <c:v>Sauberkeit</c:v>
                </c:pt>
                <c:pt idx="2">
                  <c:v>Unversehrtheit Integument</c:v>
                </c:pt>
                <c:pt idx="3">
                  <c:v>Lahmheiten</c:v>
                </c:pt>
                <c:pt idx="4">
                  <c:v>Enthornungspraxis</c:v>
                </c:pt>
                <c:pt idx="5">
                  <c:v>Wasserversorgung</c:v>
                </c:pt>
                <c:pt idx="6">
                  <c:v>Weide/Auslauf</c:v>
                </c:pt>
                <c:pt idx="7">
                  <c:v>Platzangebot im Stall</c:v>
                </c:pt>
                <c:pt idx="8">
                  <c:v>Eutergesundheit</c:v>
                </c:pt>
                <c:pt idx="9">
                  <c:v>Stoffwechselgesundheit</c:v>
                </c:pt>
              </c:strCache>
            </c:strRef>
          </c:cat>
          <c:val>
            <c:numRef>
              <c:f>hintergrunddaten!$AD$9:$AM$9</c:f>
              <c:numCache>
                <c:formatCode>General</c:formatCode>
                <c:ptCount val="10"/>
                <c:pt idx="0">
                  <c:v>90</c:v>
                </c:pt>
                <c:pt idx="1">
                  <c:v>80</c:v>
                </c:pt>
                <c:pt idx="2">
                  <c:v>96</c:v>
                </c:pt>
                <c:pt idx="3">
                  <c:v>95</c:v>
                </c:pt>
                <c:pt idx="4">
                  <c:v>100</c:v>
                </c:pt>
                <c:pt idx="5">
                  <c:v>100</c:v>
                </c:pt>
                <c:pt idx="6">
                  <c:v>100</c:v>
                </c:pt>
                <c:pt idx="7" formatCode="0">
                  <c:v>86.666666666666671</c:v>
                </c:pt>
                <c:pt idx="8">
                  <c:v>75</c:v>
                </c:pt>
                <c:pt idx="9">
                  <c:v>85</c:v>
                </c:pt>
              </c:numCache>
            </c:numRef>
          </c:val>
          <c:extLst>
            <c:ext xmlns:c16="http://schemas.microsoft.com/office/drawing/2014/chart" uri="{C3380CC4-5D6E-409C-BE32-E72D297353CC}">
              <c16:uniqueId val="{00000006-2327-4D98-8EBC-85B18DAC8BF5}"/>
            </c:ext>
          </c:extLst>
        </c:ser>
        <c:dLbls>
          <c:showLegendKey val="0"/>
          <c:showVal val="0"/>
          <c:showCatName val="0"/>
          <c:showSerName val="0"/>
          <c:showPercent val="0"/>
          <c:showBubbleSize val="0"/>
        </c:dLbls>
        <c:axId val="47787392"/>
        <c:axId val="47801856"/>
      </c:radarChart>
      <c:catAx>
        <c:axId val="47787392"/>
        <c:scaling>
          <c:orientation val="minMax"/>
        </c:scaling>
        <c:delete val="0"/>
        <c:axPos val="b"/>
        <c:majorGridlines/>
        <c:numFmt formatCode="General" sourceLinked="0"/>
        <c:majorTickMark val="none"/>
        <c:minorTickMark val="none"/>
        <c:tickLblPos val="nextTo"/>
        <c:spPr>
          <a:ln w="9525">
            <a:noFill/>
          </a:ln>
        </c:spPr>
        <c:txPr>
          <a:bodyPr/>
          <a:lstStyle/>
          <a:p>
            <a:pPr>
              <a:defRPr sz="1400" b="1" baseline="0">
                <a:latin typeface="Helvetica" panose="020B0604020202020204" pitchFamily="34" charset="0"/>
                <a:cs typeface="Helvetica" panose="020B0604020202020204" pitchFamily="34" charset="0"/>
              </a:defRPr>
            </a:pPr>
            <a:endParaRPr lang="de-DE"/>
          </a:p>
        </c:txPr>
        <c:crossAx val="47801856"/>
        <c:crosses val="autoZero"/>
        <c:auto val="1"/>
        <c:lblAlgn val="ctr"/>
        <c:lblOffset val="100"/>
        <c:noMultiLvlLbl val="0"/>
      </c:catAx>
      <c:valAx>
        <c:axId val="47801856"/>
        <c:scaling>
          <c:orientation val="minMax"/>
          <c:max val="100"/>
          <c:min val="0"/>
        </c:scaling>
        <c:delete val="0"/>
        <c:axPos val="l"/>
        <c:majorGridlines>
          <c:spPr>
            <a:ln w="25400">
              <a:solidFill>
                <a:schemeClr val="tx1"/>
              </a:solidFill>
            </a:ln>
          </c:spPr>
        </c:majorGridlines>
        <c:minorGridlines/>
        <c:numFmt formatCode="#,#00" sourceLinked="0"/>
        <c:majorTickMark val="none"/>
        <c:minorTickMark val="none"/>
        <c:tickLblPos val="none"/>
        <c:spPr>
          <a:ln w="25400" cmpd="dbl">
            <a:solidFill>
              <a:schemeClr val="bg1">
                <a:lumMod val="50000"/>
              </a:schemeClr>
            </a:solidFill>
          </a:ln>
        </c:spPr>
        <c:txPr>
          <a:bodyPr rot="0" vert="wordArtVert"/>
          <a:lstStyle/>
          <a:p>
            <a:pPr>
              <a:defRPr/>
            </a:pPr>
            <a:endParaRPr lang="de-DE"/>
          </a:p>
        </c:txPr>
        <c:crossAx val="47787392"/>
        <c:crosses val="autoZero"/>
        <c:crossBetween val="between"/>
        <c:majorUnit val="100"/>
        <c:minorUnit val="100"/>
      </c:valAx>
      <c:spPr>
        <a:solidFill>
          <a:schemeClr val="bg1"/>
        </a:solidFill>
      </c:spPr>
    </c:plotArea>
    <c:legend>
      <c:legendPos val="r"/>
      <c:legendEntry>
        <c:idx val="0"/>
        <c:delete val="1"/>
      </c:legendEntry>
      <c:layout>
        <c:manualLayout>
          <c:xMode val="edge"/>
          <c:yMode val="edge"/>
          <c:x val="4.90979849184518E-3"/>
          <c:y val="0.94507824432544452"/>
          <c:w val="0.99345998190227947"/>
          <c:h val="5.0672444143371805E-2"/>
        </c:manualLayout>
      </c:layout>
      <c:overlay val="0"/>
      <c:spPr>
        <a:ln>
          <a:noFill/>
        </a:ln>
      </c:spPr>
      <c:txPr>
        <a:bodyPr/>
        <a:lstStyle/>
        <a:p>
          <a:pPr>
            <a:defRPr sz="1400">
              <a:latin typeface="Helvetica" panose="020B0604020202020204" pitchFamily="34" charset="0"/>
              <a:cs typeface="Helvetica"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BCS</c:v>
          </c:tx>
          <c:spPr>
            <a:ln w="19050" cap="rnd">
              <a:solidFill>
                <a:schemeClr val="accent1"/>
              </a:solidFill>
              <a:round/>
            </a:ln>
            <a:effectLst/>
          </c:spPr>
          <c:marker>
            <c:symbol val="none"/>
          </c:marker>
          <c:xVal>
            <c:numRef>
              <c:f>BCS!$B$4:$B$503</c:f>
              <c:numCache>
                <c:formatCode>General</c:formatCode>
                <c:ptCount val="5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numCache>
            </c:numRef>
          </c:xVal>
          <c:yVal>
            <c:numRef>
              <c:f>BCS!$C$4:$C$503</c:f>
              <c:numCache>
                <c:formatCode>0.000</c:formatCode>
                <c:ptCount val="500"/>
                <c:pt idx="0">
                  <c:v>3.5</c:v>
                </c:pt>
                <c:pt idx="1">
                  <c:v>3.5</c:v>
                </c:pt>
                <c:pt idx="2">
                  <c:v>3.5</c:v>
                </c:pt>
                <c:pt idx="3">
                  <c:v>3.5</c:v>
                </c:pt>
                <c:pt idx="4">
                  <c:v>3.5</c:v>
                </c:pt>
                <c:pt idx="5">
                  <c:v>3.5</c:v>
                </c:pt>
                <c:pt idx="6">
                  <c:v>3.5</c:v>
                </c:pt>
                <c:pt idx="7">
                  <c:v>3.5</c:v>
                </c:pt>
                <c:pt idx="8">
                  <c:v>3.5</c:v>
                </c:pt>
                <c:pt idx="9">
                  <c:v>3.5</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3.25</c:v>
                </c:pt>
                <c:pt idx="91">
                  <c:v>3.25</c:v>
                </c:pt>
                <c:pt idx="92">
                  <c:v>3.25</c:v>
                </c:pt>
                <c:pt idx="93">
                  <c:v>3.25</c:v>
                </c:pt>
                <c:pt idx="94">
                  <c:v>3.25</c:v>
                </c:pt>
                <c:pt idx="95">
                  <c:v>3.25</c:v>
                </c:pt>
                <c:pt idx="96">
                  <c:v>3.25</c:v>
                </c:pt>
                <c:pt idx="97">
                  <c:v>3.25</c:v>
                </c:pt>
                <c:pt idx="98">
                  <c:v>3.25</c:v>
                </c:pt>
                <c:pt idx="99">
                  <c:v>3.25</c:v>
                </c:pt>
                <c:pt idx="100">
                  <c:v>3.25</c:v>
                </c:pt>
                <c:pt idx="101">
                  <c:v>3.25</c:v>
                </c:pt>
                <c:pt idx="102">
                  <c:v>3.25</c:v>
                </c:pt>
                <c:pt idx="103">
                  <c:v>3.25</c:v>
                </c:pt>
                <c:pt idx="104">
                  <c:v>3.25</c:v>
                </c:pt>
                <c:pt idx="105">
                  <c:v>3.25</c:v>
                </c:pt>
                <c:pt idx="106">
                  <c:v>3.25</c:v>
                </c:pt>
                <c:pt idx="107">
                  <c:v>3.25</c:v>
                </c:pt>
                <c:pt idx="108">
                  <c:v>3.25</c:v>
                </c:pt>
                <c:pt idx="109">
                  <c:v>3.25</c:v>
                </c:pt>
                <c:pt idx="110">
                  <c:v>3.25</c:v>
                </c:pt>
                <c:pt idx="111">
                  <c:v>3.25</c:v>
                </c:pt>
                <c:pt idx="112">
                  <c:v>3.25</c:v>
                </c:pt>
                <c:pt idx="113">
                  <c:v>3.25</c:v>
                </c:pt>
                <c:pt idx="114">
                  <c:v>3.25</c:v>
                </c:pt>
                <c:pt idx="115">
                  <c:v>3.25</c:v>
                </c:pt>
                <c:pt idx="116">
                  <c:v>3.25</c:v>
                </c:pt>
                <c:pt idx="117">
                  <c:v>3.25</c:v>
                </c:pt>
                <c:pt idx="118">
                  <c:v>3.25</c:v>
                </c:pt>
                <c:pt idx="119">
                  <c:v>3.25</c:v>
                </c:pt>
                <c:pt idx="120">
                  <c:v>3.25</c:v>
                </c:pt>
                <c:pt idx="121">
                  <c:v>3.25</c:v>
                </c:pt>
                <c:pt idx="122">
                  <c:v>3.25</c:v>
                </c:pt>
                <c:pt idx="123">
                  <c:v>3.25</c:v>
                </c:pt>
                <c:pt idx="124">
                  <c:v>3.25</c:v>
                </c:pt>
                <c:pt idx="125">
                  <c:v>3.25</c:v>
                </c:pt>
                <c:pt idx="126">
                  <c:v>3.25</c:v>
                </c:pt>
                <c:pt idx="127">
                  <c:v>3.25</c:v>
                </c:pt>
                <c:pt idx="128">
                  <c:v>3.25</c:v>
                </c:pt>
                <c:pt idx="129">
                  <c:v>3.25</c:v>
                </c:pt>
                <c:pt idx="130">
                  <c:v>3.25</c:v>
                </c:pt>
                <c:pt idx="131">
                  <c:v>3.25</c:v>
                </c:pt>
                <c:pt idx="132">
                  <c:v>3.25</c:v>
                </c:pt>
                <c:pt idx="133">
                  <c:v>3.25</c:v>
                </c:pt>
                <c:pt idx="134">
                  <c:v>3.25</c:v>
                </c:pt>
                <c:pt idx="135">
                  <c:v>3.25</c:v>
                </c:pt>
                <c:pt idx="136">
                  <c:v>3.25</c:v>
                </c:pt>
                <c:pt idx="137">
                  <c:v>3.25</c:v>
                </c:pt>
                <c:pt idx="138">
                  <c:v>3.25</c:v>
                </c:pt>
                <c:pt idx="139">
                  <c:v>3.25</c:v>
                </c:pt>
                <c:pt idx="140">
                  <c:v>3.25</c:v>
                </c:pt>
                <c:pt idx="141">
                  <c:v>3.25</c:v>
                </c:pt>
                <c:pt idx="142">
                  <c:v>3.25</c:v>
                </c:pt>
                <c:pt idx="143">
                  <c:v>3.25</c:v>
                </c:pt>
                <c:pt idx="144">
                  <c:v>3.25</c:v>
                </c:pt>
                <c:pt idx="145">
                  <c:v>3.25</c:v>
                </c:pt>
                <c:pt idx="146">
                  <c:v>3.25</c:v>
                </c:pt>
                <c:pt idx="147">
                  <c:v>3.25</c:v>
                </c:pt>
                <c:pt idx="148">
                  <c:v>3.25</c:v>
                </c:pt>
                <c:pt idx="149">
                  <c:v>3.25</c:v>
                </c:pt>
                <c:pt idx="150">
                  <c:v>3.25</c:v>
                </c:pt>
                <c:pt idx="151">
                  <c:v>3.25</c:v>
                </c:pt>
                <c:pt idx="152">
                  <c:v>3.25</c:v>
                </c:pt>
                <c:pt idx="153">
                  <c:v>3.25</c:v>
                </c:pt>
                <c:pt idx="154">
                  <c:v>3.25</c:v>
                </c:pt>
                <c:pt idx="155">
                  <c:v>3.25</c:v>
                </c:pt>
                <c:pt idx="156">
                  <c:v>3.25</c:v>
                </c:pt>
                <c:pt idx="157">
                  <c:v>3.25</c:v>
                </c:pt>
                <c:pt idx="158">
                  <c:v>3.25</c:v>
                </c:pt>
                <c:pt idx="159">
                  <c:v>3.25</c:v>
                </c:pt>
                <c:pt idx="160">
                  <c:v>3.25</c:v>
                </c:pt>
                <c:pt idx="161">
                  <c:v>3.25</c:v>
                </c:pt>
                <c:pt idx="162">
                  <c:v>3.25</c:v>
                </c:pt>
                <c:pt idx="163">
                  <c:v>3.25</c:v>
                </c:pt>
                <c:pt idx="164">
                  <c:v>3.25</c:v>
                </c:pt>
                <c:pt idx="165">
                  <c:v>3.25</c:v>
                </c:pt>
                <c:pt idx="166">
                  <c:v>3.25</c:v>
                </c:pt>
                <c:pt idx="167">
                  <c:v>3.25</c:v>
                </c:pt>
                <c:pt idx="168">
                  <c:v>3.25</c:v>
                </c:pt>
                <c:pt idx="169">
                  <c:v>3.25</c:v>
                </c:pt>
                <c:pt idx="170">
                  <c:v>3.25</c:v>
                </c:pt>
                <c:pt idx="171">
                  <c:v>3.25</c:v>
                </c:pt>
                <c:pt idx="172">
                  <c:v>3.25</c:v>
                </c:pt>
                <c:pt idx="173">
                  <c:v>3.25</c:v>
                </c:pt>
                <c:pt idx="174">
                  <c:v>3.25</c:v>
                </c:pt>
                <c:pt idx="175">
                  <c:v>3.25</c:v>
                </c:pt>
                <c:pt idx="176">
                  <c:v>3.25</c:v>
                </c:pt>
                <c:pt idx="177">
                  <c:v>3.25</c:v>
                </c:pt>
                <c:pt idx="178">
                  <c:v>3.25</c:v>
                </c:pt>
                <c:pt idx="179">
                  <c:v>3.25</c:v>
                </c:pt>
                <c:pt idx="180">
                  <c:v>3.5</c:v>
                </c:pt>
                <c:pt idx="181">
                  <c:v>3.5</c:v>
                </c:pt>
                <c:pt idx="182">
                  <c:v>3.5</c:v>
                </c:pt>
                <c:pt idx="183">
                  <c:v>3.5</c:v>
                </c:pt>
                <c:pt idx="184">
                  <c:v>3.5</c:v>
                </c:pt>
                <c:pt idx="185">
                  <c:v>3.5</c:v>
                </c:pt>
                <c:pt idx="186">
                  <c:v>3.5</c:v>
                </c:pt>
                <c:pt idx="187">
                  <c:v>3.5</c:v>
                </c:pt>
                <c:pt idx="188">
                  <c:v>3.5</c:v>
                </c:pt>
                <c:pt idx="189">
                  <c:v>3.5</c:v>
                </c:pt>
                <c:pt idx="190">
                  <c:v>3.5</c:v>
                </c:pt>
                <c:pt idx="191">
                  <c:v>3.5</c:v>
                </c:pt>
                <c:pt idx="192">
                  <c:v>3.5</c:v>
                </c:pt>
                <c:pt idx="193">
                  <c:v>3.5</c:v>
                </c:pt>
                <c:pt idx="194">
                  <c:v>3.5</c:v>
                </c:pt>
                <c:pt idx="195">
                  <c:v>3.5</c:v>
                </c:pt>
                <c:pt idx="196">
                  <c:v>3.5</c:v>
                </c:pt>
                <c:pt idx="197">
                  <c:v>3.5</c:v>
                </c:pt>
                <c:pt idx="198">
                  <c:v>3.5</c:v>
                </c:pt>
                <c:pt idx="199">
                  <c:v>3.5</c:v>
                </c:pt>
                <c:pt idx="200">
                  <c:v>3.5</c:v>
                </c:pt>
                <c:pt idx="201">
                  <c:v>3.5</c:v>
                </c:pt>
                <c:pt idx="202">
                  <c:v>3.5</c:v>
                </c:pt>
                <c:pt idx="203">
                  <c:v>3.5</c:v>
                </c:pt>
                <c:pt idx="204">
                  <c:v>3.5</c:v>
                </c:pt>
                <c:pt idx="205">
                  <c:v>3.5</c:v>
                </c:pt>
                <c:pt idx="206">
                  <c:v>3.5</c:v>
                </c:pt>
                <c:pt idx="207">
                  <c:v>3.5</c:v>
                </c:pt>
                <c:pt idx="208">
                  <c:v>3.5</c:v>
                </c:pt>
                <c:pt idx="209">
                  <c:v>3.5</c:v>
                </c:pt>
                <c:pt idx="210">
                  <c:v>3.5</c:v>
                </c:pt>
                <c:pt idx="211">
                  <c:v>3.5</c:v>
                </c:pt>
                <c:pt idx="212">
                  <c:v>3.5</c:v>
                </c:pt>
                <c:pt idx="213">
                  <c:v>3.5</c:v>
                </c:pt>
                <c:pt idx="214">
                  <c:v>3.5</c:v>
                </c:pt>
                <c:pt idx="215">
                  <c:v>3.5</c:v>
                </c:pt>
                <c:pt idx="216">
                  <c:v>3.5</c:v>
                </c:pt>
                <c:pt idx="217">
                  <c:v>3.5</c:v>
                </c:pt>
                <c:pt idx="218">
                  <c:v>3.5</c:v>
                </c:pt>
                <c:pt idx="219">
                  <c:v>3.5</c:v>
                </c:pt>
                <c:pt idx="220">
                  <c:v>3.5</c:v>
                </c:pt>
                <c:pt idx="221">
                  <c:v>3.5</c:v>
                </c:pt>
                <c:pt idx="222">
                  <c:v>3.5</c:v>
                </c:pt>
                <c:pt idx="223">
                  <c:v>3.5</c:v>
                </c:pt>
                <c:pt idx="224">
                  <c:v>3.5</c:v>
                </c:pt>
                <c:pt idx="225">
                  <c:v>3.5</c:v>
                </c:pt>
                <c:pt idx="226">
                  <c:v>3.5</c:v>
                </c:pt>
                <c:pt idx="227">
                  <c:v>3.5</c:v>
                </c:pt>
                <c:pt idx="228">
                  <c:v>3.5</c:v>
                </c:pt>
                <c:pt idx="229">
                  <c:v>3.5</c:v>
                </c:pt>
                <c:pt idx="230">
                  <c:v>3.5</c:v>
                </c:pt>
                <c:pt idx="231">
                  <c:v>3.5</c:v>
                </c:pt>
                <c:pt idx="232">
                  <c:v>3.5</c:v>
                </c:pt>
                <c:pt idx="233">
                  <c:v>3.5</c:v>
                </c:pt>
                <c:pt idx="234">
                  <c:v>3.5</c:v>
                </c:pt>
                <c:pt idx="235">
                  <c:v>3.5</c:v>
                </c:pt>
                <c:pt idx="236">
                  <c:v>3.5</c:v>
                </c:pt>
                <c:pt idx="237">
                  <c:v>3.5</c:v>
                </c:pt>
                <c:pt idx="238">
                  <c:v>3.5</c:v>
                </c:pt>
                <c:pt idx="239">
                  <c:v>3.5</c:v>
                </c:pt>
                <c:pt idx="240">
                  <c:v>3.5</c:v>
                </c:pt>
                <c:pt idx="241">
                  <c:v>3.5</c:v>
                </c:pt>
                <c:pt idx="242">
                  <c:v>3.5</c:v>
                </c:pt>
                <c:pt idx="243">
                  <c:v>3.5</c:v>
                </c:pt>
                <c:pt idx="244">
                  <c:v>3.5</c:v>
                </c:pt>
                <c:pt idx="245">
                  <c:v>3.5</c:v>
                </c:pt>
                <c:pt idx="246">
                  <c:v>3.5</c:v>
                </c:pt>
                <c:pt idx="247">
                  <c:v>3.5</c:v>
                </c:pt>
                <c:pt idx="248">
                  <c:v>3.5</c:v>
                </c:pt>
                <c:pt idx="249">
                  <c:v>3.5</c:v>
                </c:pt>
                <c:pt idx="250">
                  <c:v>3.5</c:v>
                </c:pt>
                <c:pt idx="251">
                  <c:v>3.5</c:v>
                </c:pt>
                <c:pt idx="252">
                  <c:v>3.5</c:v>
                </c:pt>
                <c:pt idx="253">
                  <c:v>3.5</c:v>
                </c:pt>
                <c:pt idx="254">
                  <c:v>3.5</c:v>
                </c:pt>
                <c:pt idx="255">
                  <c:v>3.5</c:v>
                </c:pt>
                <c:pt idx="256">
                  <c:v>3.5</c:v>
                </c:pt>
                <c:pt idx="257">
                  <c:v>3.5</c:v>
                </c:pt>
                <c:pt idx="258">
                  <c:v>3.5</c:v>
                </c:pt>
                <c:pt idx="259">
                  <c:v>3.5</c:v>
                </c:pt>
                <c:pt idx="260">
                  <c:v>3.5</c:v>
                </c:pt>
                <c:pt idx="261">
                  <c:v>3.5</c:v>
                </c:pt>
                <c:pt idx="262">
                  <c:v>3.5</c:v>
                </c:pt>
                <c:pt idx="263">
                  <c:v>3.5</c:v>
                </c:pt>
                <c:pt idx="264">
                  <c:v>3.5</c:v>
                </c:pt>
                <c:pt idx="265">
                  <c:v>3.5</c:v>
                </c:pt>
                <c:pt idx="266">
                  <c:v>3.5</c:v>
                </c:pt>
                <c:pt idx="267">
                  <c:v>3.5</c:v>
                </c:pt>
                <c:pt idx="268">
                  <c:v>3.5</c:v>
                </c:pt>
                <c:pt idx="269">
                  <c:v>3.5</c:v>
                </c:pt>
                <c:pt idx="270">
                  <c:v>3.5</c:v>
                </c:pt>
                <c:pt idx="271">
                  <c:v>3.5</c:v>
                </c:pt>
                <c:pt idx="272">
                  <c:v>3.5</c:v>
                </c:pt>
                <c:pt idx="273">
                  <c:v>3.5</c:v>
                </c:pt>
                <c:pt idx="274">
                  <c:v>3.5</c:v>
                </c:pt>
                <c:pt idx="275">
                  <c:v>3.5</c:v>
                </c:pt>
                <c:pt idx="276">
                  <c:v>3.5</c:v>
                </c:pt>
                <c:pt idx="277">
                  <c:v>3.5</c:v>
                </c:pt>
                <c:pt idx="278">
                  <c:v>3.5</c:v>
                </c:pt>
                <c:pt idx="279">
                  <c:v>3.5</c:v>
                </c:pt>
                <c:pt idx="280">
                  <c:v>3.5</c:v>
                </c:pt>
                <c:pt idx="281">
                  <c:v>3.5</c:v>
                </c:pt>
                <c:pt idx="282">
                  <c:v>3.5</c:v>
                </c:pt>
                <c:pt idx="283">
                  <c:v>3.5</c:v>
                </c:pt>
                <c:pt idx="284">
                  <c:v>3.5</c:v>
                </c:pt>
                <c:pt idx="285">
                  <c:v>3.5</c:v>
                </c:pt>
                <c:pt idx="286">
                  <c:v>3.5</c:v>
                </c:pt>
                <c:pt idx="287">
                  <c:v>3.5</c:v>
                </c:pt>
                <c:pt idx="288">
                  <c:v>3.5</c:v>
                </c:pt>
                <c:pt idx="289">
                  <c:v>3.5</c:v>
                </c:pt>
                <c:pt idx="290">
                  <c:v>3.5</c:v>
                </c:pt>
                <c:pt idx="291">
                  <c:v>3.5</c:v>
                </c:pt>
                <c:pt idx="292">
                  <c:v>3.5</c:v>
                </c:pt>
                <c:pt idx="293">
                  <c:v>3.5</c:v>
                </c:pt>
                <c:pt idx="294">
                  <c:v>3.5</c:v>
                </c:pt>
                <c:pt idx="295">
                  <c:v>3.5</c:v>
                </c:pt>
                <c:pt idx="296">
                  <c:v>3.5</c:v>
                </c:pt>
                <c:pt idx="297">
                  <c:v>3.5</c:v>
                </c:pt>
                <c:pt idx="298">
                  <c:v>3.5</c:v>
                </c:pt>
                <c:pt idx="299">
                  <c:v>3.5</c:v>
                </c:pt>
                <c:pt idx="300">
                  <c:v>3.5</c:v>
                </c:pt>
                <c:pt idx="301">
                  <c:v>3.5</c:v>
                </c:pt>
                <c:pt idx="302">
                  <c:v>3.5</c:v>
                </c:pt>
                <c:pt idx="303">
                  <c:v>3.5</c:v>
                </c:pt>
                <c:pt idx="304">
                  <c:v>3.5</c:v>
                </c:pt>
                <c:pt idx="305">
                  <c:v>3.5</c:v>
                </c:pt>
                <c:pt idx="306">
                  <c:v>3.5</c:v>
                </c:pt>
                <c:pt idx="307">
                  <c:v>3.5</c:v>
                </c:pt>
                <c:pt idx="308">
                  <c:v>3.5</c:v>
                </c:pt>
                <c:pt idx="309">
                  <c:v>3.5</c:v>
                </c:pt>
                <c:pt idx="310">
                  <c:v>3.5</c:v>
                </c:pt>
                <c:pt idx="311">
                  <c:v>3.5</c:v>
                </c:pt>
                <c:pt idx="312">
                  <c:v>3.5</c:v>
                </c:pt>
                <c:pt idx="313">
                  <c:v>3.5</c:v>
                </c:pt>
                <c:pt idx="314">
                  <c:v>3.5</c:v>
                </c:pt>
                <c:pt idx="315">
                  <c:v>3.5</c:v>
                </c:pt>
                <c:pt idx="316">
                  <c:v>3.5</c:v>
                </c:pt>
                <c:pt idx="317">
                  <c:v>3.5</c:v>
                </c:pt>
                <c:pt idx="318">
                  <c:v>3.5</c:v>
                </c:pt>
                <c:pt idx="319">
                  <c:v>3.5</c:v>
                </c:pt>
                <c:pt idx="320">
                  <c:v>3.5</c:v>
                </c:pt>
                <c:pt idx="321">
                  <c:v>3.5</c:v>
                </c:pt>
                <c:pt idx="322">
                  <c:v>3.5</c:v>
                </c:pt>
                <c:pt idx="323">
                  <c:v>3.5</c:v>
                </c:pt>
                <c:pt idx="324">
                  <c:v>3.5</c:v>
                </c:pt>
                <c:pt idx="325">
                  <c:v>3.5</c:v>
                </c:pt>
                <c:pt idx="326">
                  <c:v>3.5</c:v>
                </c:pt>
                <c:pt idx="327">
                  <c:v>3.5</c:v>
                </c:pt>
                <c:pt idx="328">
                  <c:v>3.5</c:v>
                </c:pt>
                <c:pt idx="329">
                  <c:v>3.5</c:v>
                </c:pt>
                <c:pt idx="330">
                  <c:v>3.5</c:v>
                </c:pt>
                <c:pt idx="331">
                  <c:v>3.5</c:v>
                </c:pt>
                <c:pt idx="332">
                  <c:v>3.5</c:v>
                </c:pt>
                <c:pt idx="333">
                  <c:v>3.5</c:v>
                </c:pt>
                <c:pt idx="334">
                  <c:v>3.5</c:v>
                </c:pt>
                <c:pt idx="335">
                  <c:v>3.5</c:v>
                </c:pt>
                <c:pt idx="336">
                  <c:v>3.5</c:v>
                </c:pt>
                <c:pt idx="337">
                  <c:v>3.5</c:v>
                </c:pt>
                <c:pt idx="338">
                  <c:v>3.5</c:v>
                </c:pt>
                <c:pt idx="339">
                  <c:v>3.5</c:v>
                </c:pt>
                <c:pt idx="340">
                  <c:v>3.5</c:v>
                </c:pt>
                <c:pt idx="341">
                  <c:v>3.5</c:v>
                </c:pt>
                <c:pt idx="342">
                  <c:v>3.5</c:v>
                </c:pt>
                <c:pt idx="343">
                  <c:v>3.5</c:v>
                </c:pt>
                <c:pt idx="344">
                  <c:v>3.5</c:v>
                </c:pt>
                <c:pt idx="345">
                  <c:v>3.5</c:v>
                </c:pt>
                <c:pt idx="346">
                  <c:v>3.5</c:v>
                </c:pt>
                <c:pt idx="347">
                  <c:v>3.5</c:v>
                </c:pt>
                <c:pt idx="348">
                  <c:v>3.5</c:v>
                </c:pt>
                <c:pt idx="349">
                  <c:v>3.5</c:v>
                </c:pt>
                <c:pt idx="350">
                  <c:v>3.5</c:v>
                </c:pt>
                <c:pt idx="351">
                  <c:v>3.5</c:v>
                </c:pt>
                <c:pt idx="352">
                  <c:v>3.5</c:v>
                </c:pt>
                <c:pt idx="353">
                  <c:v>3.5</c:v>
                </c:pt>
                <c:pt idx="354">
                  <c:v>3.5</c:v>
                </c:pt>
                <c:pt idx="355">
                  <c:v>3.5</c:v>
                </c:pt>
                <c:pt idx="356">
                  <c:v>3.5</c:v>
                </c:pt>
                <c:pt idx="357">
                  <c:v>3.5</c:v>
                </c:pt>
                <c:pt idx="358">
                  <c:v>3.5</c:v>
                </c:pt>
                <c:pt idx="359">
                  <c:v>3.5</c:v>
                </c:pt>
                <c:pt idx="360">
                  <c:v>3.5</c:v>
                </c:pt>
                <c:pt idx="361">
                  <c:v>3.5</c:v>
                </c:pt>
                <c:pt idx="362">
                  <c:v>3.5</c:v>
                </c:pt>
                <c:pt idx="363">
                  <c:v>3.5</c:v>
                </c:pt>
                <c:pt idx="364">
                  <c:v>3.5</c:v>
                </c:pt>
                <c:pt idx="365">
                  <c:v>3.5</c:v>
                </c:pt>
                <c:pt idx="366">
                  <c:v>3.5</c:v>
                </c:pt>
                <c:pt idx="367">
                  <c:v>3.5</c:v>
                </c:pt>
                <c:pt idx="368">
                  <c:v>3.5</c:v>
                </c:pt>
                <c:pt idx="369">
                  <c:v>3.5</c:v>
                </c:pt>
                <c:pt idx="370">
                  <c:v>3.5</c:v>
                </c:pt>
                <c:pt idx="371">
                  <c:v>3.5</c:v>
                </c:pt>
                <c:pt idx="372">
                  <c:v>3.5</c:v>
                </c:pt>
                <c:pt idx="373">
                  <c:v>3.5</c:v>
                </c:pt>
                <c:pt idx="374">
                  <c:v>3.5</c:v>
                </c:pt>
                <c:pt idx="375">
                  <c:v>3.5</c:v>
                </c:pt>
                <c:pt idx="376">
                  <c:v>3.5</c:v>
                </c:pt>
                <c:pt idx="377">
                  <c:v>3.5</c:v>
                </c:pt>
                <c:pt idx="378">
                  <c:v>3.5</c:v>
                </c:pt>
                <c:pt idx="379">
                  <c:v>3.5</c:v>
                </c:pt>
                <c:pt idx="380">
                  <c:v>3.5</c:v>
                </c:pt>
                <c:pt idx="381">
                  <c:v>3.5</c:v>
                </c:pt>
                <c:pt idx="382">
                  <c:v>3.5</c:v>
                </c:pt>
                <c:pt idx="383">
                  <c:v>3.5</c:v>
                </c:pt>
                <c:pt idx="384">
                  <c:v>3.5</c:v>
                </c:pt>
                <c:pt idx="385">
                  <c:v>3.5</c:v>
                </c:pt>
                <c:pt idx="386">
                  <c:v>3.5</c:v>
                </c:pt>
                <c:pt idx="387">
                  <c:v>3.5</c:v>
                </c:pt>
                <c:pt idx="388">
                  <c:v>3.5</c:v>
                </c:pt>
                <c:pt idx="389">
                  <c:v>3.5</c:v>
                </c:pt>
                <c:pt idx="390">
                  <c:v>3.5</c:v>
                </c:pt>
                <c:pt idx="391">
                  <c:v>3.5</c:v>
                </c:pt>
                <c:pt idx="392">
                  <c:v>3.5</c:v>
                </c:pt>
                <c:pt idx="393">
                  <c:v>3.5</c:v>
                </c:pt>
                <c:pt idx="394">
                  <c:v>3.5</c:v>
                </c:pt>
                <c:pt idx="395">
                  <c:v>3.5</c:v>
                </c:pt>
                <c:pt idx="396">
                  <c:v>3.5</c:v>
                </c:pt>
                <c:pt idx="397">
                  <c:v>3.5</c:v>
                </c:pt>
                <c:pt idx="398">
                  <c:v>3.5</c:v>
                </c:pt>
                <c:pt idx="399">
                  <c:v>3.5</c:v>
                </c:pt>
                <c:pt idx="400">
                  <c:v>3.5</c:v>
                </c:pt>
                <c:pt idx="401">
                  <c:v>3.5</c:v>
                </c:pt>
                <c:pt idx="402">
                  <c:v>3.5</c:v>
                </c:pt>
                <c:pt idx="403">
                  <c:v>3.5</c:v>
                </c:pt>
                <c:pt idx="404">
                  <c:v>3.5</c:v>
                </c:pt>
                <c:pt idx="405">
                  <c:v>3.5</c:v>
                </c:pt>
                <c:pt idx="406">
                  <c:v>3.5</c:v>
                </c:pt>
                <c:pt idx="407">
                  <c:v>3.5</c:v>
                </c:pt>
                <c:pt idx="408">
                  <c:v>3.5</c:v>
                </c:pt>
                <c:pt idx="409">
                  <c:v>3.5</c:v>
                </c:pt>
                <c:pt idx="410">
                  <c:v>3.5</c:v>
                </c:pt>
                <c:pt idx="411">
                  <c:v>3.5</c:v>
                </c:pt>
                <c:pt idx="412">
                  <c:v>3.5</c:v>
                </c:pt>
                <c:pt idx="413">
                  <c:v>3.5</c:v>
                </c:pt>
                <c:pt idx="414">
                  <c:v>3.5</c:v>
                </c:pt>
                <c:pt idx="415">
                  <c:v>3.5</c:v>
                </c:pt>
                <c:pt idx="416">
                  <c:v>3.5</c:v>
                </c:pt>
                <c:pt idx="417">
                  <c:v>3.5</c:v>
                </c:pt>
                <c:pt idx="418">
                  <c:v>3.5</c:v>
                </c:pt>
                <c:pt idx="419">
                  <c:v>3.5</c:v>
                </c:pt>
                <c:pt idx="420">
                  <c:v>3.5</c:v>
                </c:pt>
                <c:pt idx="421">
                  <c:v>3.5</c:v>
                </c:pt>
                <c:pt idx="422">
                  <c:v>3.5</c:v>
                </c:pt>
                <c:pt idx="423">
                  <c:v>3.5</c:v>
                </c:pt>
                <c:pt idx="424">
                  <c:v>3.5</c:v>
                </c:pt>
                <c:pt idx="425">
                  <c:v>3.5</c:v>
                </c:pt>
                <c:pt idx="426">
                  <c:v>3.5</c:v>
                </c:pt>
                <c:pt idx="427">
                  <c:v>3.5</c:v>
                </c:pt>
                <c:pt idx="428">
                  <c:v>3.5</c:v>
                </c:pt>
                <c:pt idx="429">
                  <c:v>3.5</c:v>
                </c:pt>
                <c:pt idx="430">
                  <c:v>3.5</c:v>
                </c:pt>
                <c:pt idx="431">
                  <c:v>3.5</c:v>
                </c:pt>
                <c:pt idx="432">
                  <c:v>3.5</c:v>
                </c:pt>
                <c:pt idx="433">
                  <c:v>3.5</c:v>
                </c:pt>
                <c:pt idx="434">
                  <c:v>3.5</c:v>
                </c:pt>
                <c:pt idx="435">
                  <c:v>3.5</c:v>
                </c:pt>
                <c:pt idx="436">
                  <c:v>3.5</c:v>
                </c:pt>
                <c:pt idx="437">
                  <c:v>3.5</c:v>
                </c:pt>
                <c:pt idx="438">
                  <c:v>3.5</c:v>
                </c:pt>
                <c:pt idx="439">
                  <c:v>3.5</c:v>
                </c:pt>
                <c:pt idx="440">
                  <c:v>3.5</c:v>
                </c:pt>
                <c:pt idx="441">
                  <c:v>3.5</c:v>
                </c:pt>
                <c:pt idx="442">
                  <c:v>3.5</c:v>
                </c:pt>
                <c:pt idx="443">
                  <c:v>3.5</c:v>
                </c:pt>
                <c:pt idx="444">
                  <c:v>3.5</c:v>
                </c:pt>
                <c:pt idx="445">
                  <c:v>3.5</c:v>
                </c:pt>
                <c:pt idx="446">
                  <c:v>3.5</c:v>
                </c:pt>
                <c:pt idx="447">
                  <c:v>3.5</c:v>
                </c:pt>
                <c:pt idx="448">
                  <c:v>3.5</c:v>
                </c:pt>
                <c:pt idx="449">
                  <c:v>3.5</c:v>
                </c:pt>
                <c:pt idx="450">
                  <c:v>3.5</c:v>
                </c:pt>
                <c:pt idx="451">
                  <c:v>3.5</c:v>
                </c:pt>
                <c:pt idx="452">
                  <c:v>3.5</c:v>
                </c:pt>
                <c:pt idx="453">
                  <c:v>3.5</c:v>
                </c:pt>
                <c:pt idx="454">
                  <c:v>3.5</c:v>
                </c:pt>
                <c:pt idx="455">
                  <c:v>3.5</c:v>
                </c:pt>
                <c:pt idx="456">
                  <c:v>3.5</c:v>
                </c:pt>
                <c:pt idx="457">
                  <c:v>3.5</c:v>
                </c:pt>
                <c:pt idx="458">
                  <c:v>3.5</c:v>
                </c:pt>
                <c:pt idx="459">
                  <c:v>3.5</c:v>
                </c:pt>
                <c:pt idx="460">
                  <c:v>3.5</c:v>
                </c:pt>
                <c:pt idx="461">
                  <c:v>3.5</c:v>
                </c:pt>
                <c:pt idx="462">
                  <c:v>3.5</c:v>
                </c:pt>
                <c:pt idx="463">
                  <c:v>3.5</c:v>
                </c:pt>
                <c:pt idx="464">
                  <c:v>3.5</c:v>
                </c:pt>
                <c:pt idx="465">
                  <c:v>3.5</c:v>
                </c:pt>
                <c:pt idx="466">
                  <c:v>3.5</c:v>
                </c:pt>
                <c:pt idx="467">
                  <c:v>3.5</c:v>
                </c:pt>
                <c:pt idx="468">
                  <c:v>3.5</c:v>
                </c:pt>
                <c:pt idx="469">
                  <c:v>3.5</c:v>
                </c:pt>
                <c:pt idx="470">
                  <c:v>3.5</c:v>
                </c:pt>
                <c:pt idx="471">
                  <c:v>3.5</c:v>
                </c:pt>
                <c:pt idx="472">
                  <c:v>3.5</c:v>
                </c:pt>
                <c:pt idx="473">
                  <c:v>3.5</c:v>
                </c:pt>
                <c:pt idx="474">
                  <c:v>3.5</c:v>
                </c:pt>
                <c:pt idx="475">
                  <c:v>3.5</c:v>
                </c:pt>
                <c:pt idx="476">
                  <c:v>3.5</c:v>
                </c:pt>
                <c:pt idx="477">
                  <c:v>3.5</c:v>
                </c:pt>
                <c:pt idx="478">
                  <c:v>3.5</c:v>
                </c:pt>
                <c:pt idx="479">
                  <c:v>3.5</c:v>
                </c:pt>
                <c:pt idx="480">
                  <c:v>3.5</c:v>
                </c:pt>
                <c:pt idx="481">
                  <c:v>3.5</c:v>
                </c:pt>
                <c:pt idx="482">
                  <c:v>3.5</c:v>
                </c:pt>
                <c:pt idx="483">
                  <c:v>3.5</c:v>
                </c:pt>
                <c:pt idx="484">
                  <c:v>3.5</c:v>
                </c:pt>
                <c:pt idx="485">
                  <c:v>3.5</c:v>
                </c:pt>
                <c:pt idx="486">
                  <c:v>3.5</c:v>
                </c:pt>
                <c:pt idx="487">
                  <c:v>3.5</c:v>
                </c:pt>
                <c:pt idx="488">
                  <c:v>3.5</c:v>
                </c:pt>
                <c:pt idx="489">
                  <c:v>3.5</c:v>
                </c:pt>
                <c:pt idx="490">
                  <c:v>3.5</c:v>
                </c:pt>
                <c:pt idx="491">
                  <c:v>3.5</c:v>
                </c:pt>
                <c:pt idx="492">
                  <c:v>3.5</c:v>
                </c:pt>
                <c:pt idx="493">
                  <c:v>3.5</c:v>
                </c:pt>
                <c:pt idx="494">
                  <c:v>3.5</c:v>
                </c:pt>
                <c:pt idx="495">
                  <c:v>3.5</c:v>
                </c:pt>
                <c:pt idx="496">
                  <c:v>3.5</c:v>
                </c:pt>
                <c:pt idx="497">
                  <c:v>3.5</c:v>
                </c:pt>
                <c:pt idx="498">
                  <c:v>3.5</c:v>
                </c:pt>
                <c:pt idx="499">
                  <c:v>3.5</c:v>
                </c:pt>
              </c:numCache>
            </c:numRef>
          </c:yVal>
          <c:smooth val="0"/>
          <c:extLst>
            <c:ext xmlns:c16="http://schemas.microsoft.com/office/drawing/2014/chart" uri="{C3380CC4-5D6E-409C-BE32-E72D297353CC}">
              <c16:uniqueId val="{00000000-A17B-408F-A18B-08E7A948F0EE}"/>
            </c:ext>
          </c:extLst>
        </c:ser>
        <c:ser>
          <c:idx val="1"/>
          <c:order val="1"/>
          <c:tx>
            <c:strRef>
              <c:f>BCS!$D$3</c:f>
              <c:strCache>
                <c:ptCount val="1"/>
                <c:pt idx="0">
                  <c:v>obere Grenze</c:v>
                </c:pt>
              </c:strCache>
            </c:strRef>
          </c:tx>
          <c:spPr>
            <a:ln w="19050" cap="rnd">
              <a:solidFill>
                <a:schemeClr val="accent2"/>
              </a:solidFill>
              <a:round/>
            </a:ln>
            <a:effectLst/>
          </c:spPr>
          <c:marker>
            <c:symbol val="none"/>
          </c:marker>
          <c:xVal>
            <c:numRef>
              <c:f>BCS!$B$4:$B$503</c:f>
              <c:numCache>
                <c:formatCode>General</c:formatCode>
                <c:ptCount val="5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numCache>
            </c:numRef>
          </c:xVal>
          <c:yVal>
            <c:numRef>
              <c:f>BCS!$D$4:$D$503</c:f>
              <c:numCache>
                <c:formatCode>0.000</c:formatCode>
                <c:ptCount val="500"/>
                <c:pt idx="0">
                  <c:v>3.75</c:v>
                </c:pt>
                <c:pt idx="1">
                  <c:v>3.75</c:v>
                </c:pt>
                <c:pt idx="2">
                  <c:v>3.75</c:v>
                </c:pt>
                <c:pt idx="3">
                  <c:v>3.75</c:v>
                </c:pt>
                <c:pt idx="4">
                  <c:v>3.75</c:v>
                </c:pt>
                <c:pt idx="5">
                  <c:v>3.75</c:v>
                </c:pt>
                <c:pt idx="6">
                  <c:v>3.75</c:v>
                </c:pt>
                <c:pt idx="7">
                  <c:v>3.75</c:v>
                </c:pt>
                <c:pt idx="8">
                  <c:v>3.75</c:v>
                </c:pt>
                <c:pt idx="9">
                  <c:v>3.75</c:v>
                </c:pt>
                <c:pt idx="10">
                  <c:v>3.25</c:v>
                </c:pt>
                <c:pt idx="11">
                  <c:v>3.25</c:v>
                </c:pt>
                <c:pt idx="12">
                  <c:v>3.25</c:v>
                </c:pt>
                <c:pt idx="13">
                  <c:v>3.25</c:v>
                </c:pt>
                <c:pt idx="14">
                  <c:v>3.25</c:v>
                </c:pt>
                <c:pt idx="15">
                  <c:v>3.25</c:v>
                </c:pt>
                <c:pt idx="16">
                  <c:v>3.25</c:v>
                </c:pt>
                <c:pt idx="17">
                  <c:v>3.25</c:v>
                </c:pt>
                <c:pt idx="18">
                  <c:v>3.25</c:v>
                </c:pt>
                <c:pt idx="19">
                  <c:v>3.25</c:v>
                </c:pt>
                <c:pt idx="20">
                  <c:v>3.25</c:v>
                </c:pt>
                <c:pt idx="21">
                  <c:v>3.25</c:v>
                </c:pt>
                <c:pt idx="22">
                  <c:v>3.25</c:v>
                </c:pt>
                <c:pt idx="23">
                  <c:v>3.25</c:v>
                </c:pt>
                <c:pt idx="24">
                  <c:v>3.25</c:v>
                </c:pt>
                <c:pt idx="25">
                  <c:v>3.25</c:v>
                </c:pt>
                <c:pt idx="26">
                  <c:v>3.25</c:v>
                </c:pt>
                <c:pt idx="27">
                  <c:v>3.25</c:v>
                </c:pt>
                <c:pt idx="28">
                  <c:v>3.25</c:v>
                </c:pt>
                <c:pt idx="29">
                  <c:v>3.25</c:v>
                </c:pt>
                <c:pt idx="30">
                  <c:v>3.25</c:v>
                </c:pt>
                <c:pt idx="31">
                  <c:v>3.25</c:v>
                </c:pt>
                <c:pt idx="32">
                  <c:v>3.25</c:v>
                </c:pt>
                <c:pt idx="33">
                  <c:v>3.25</c:v>
                </c:pt>
                <c:pt idx="34">
                  <c:v>3.25</c:v>
                </c:pt>
                <c:pt idx="35">
                  <c:v>3.25</c:v>
                </c:pt>
                <c:pt idx="36">
                  <c:v>3.25</c:v>
                </c:pt>
                <c:pt idx="37">
                  <c:v>3.25</c:v>
                </c:pt>
                <c:pt idx="38">
                  <c:v>3.25</c:v>
                </c:pt>
                <c:pt idx="39">
                  <c:v>3.25</c:v>
                </c:pt>
                <c:pt idx="40">
                  <c:v>3.25</c:v>
                </c:pt>
                <c:pt idx="41">
                  <c:v>3.25</c:v>
                </c:pt>
                <c:pt idx="42">
                  <c:v>3.25</c:v>
                </c:pt>
                <c:pt idx="43">
                  <c:v>3.25</c:v>
                </c:pt>
                <c:pt idx="44">
                  <c:v>3.25</c:v>
                </c:pt>
                <c:pt idx="45">
                  <c:v>3.25</c:v>
                </c:pt>
                <c:pt idx="46">
                  <c:v>3.25</c:v>
                </c:pt>
                <c:pt idx="47">
                  <c:v>3.25</c:v>
                </c:pt>
                <c:pt idx="48">
                  <c:v>3.25</c:v>
                </c:pt>
                <c:pt idx="49">
                  <c:v>3.25</c:v>
                </c:pt>
                <c:pt idx="50">
                  <c:v>3.25</c:v>
                </c:pt>
                <c:pt idx="51">
                  <c:v>3.25</c:v>
                </c:pt>
                <c:pt idx="52">
                  <c:v>3.25</c:v>
                </c:pt>
                <c:pt idx="53">
                  <c:v>3.25</c:v>
                </c:pt>
                <c:pt idx="54">
                  <c:v>3.25</c:v>
                </c:pt>
                <c:pt idx="55">
                  <c:v>3.25</c:v>
                </c:pt>
                <c:pt idx="56">
                  <c:v>3.25</c:v>
                </c:pt>
                <c:pt idx="57">
                  <c:v>3.25</c:v>
                </c:pt>
                <c:pt idx="58">
                  <c:v>3.25</c:v>
                </c:pt>
                <c:pt idx="59">
                  <c:v>3.25</c:v>
                </c:pt>
                <c:pt idx="60">
                  <c:v>3.25</c:v>
                </c:pt>
                <c:pt idx="61">
                  <c:v>3.25</c:v>
                </c:pt>
                <c:pt idx="62">
                  <c:v>3.25</c:v>
                </c:pt>
                <c:pt idx="63">
                  <c:v>3.25</c:v>
                </c:pt>
                <c:pt idx="64">
                  <c:v>3.25</c:v>
                </c:pt>
                <c:pt idx="65">
                  <c:v>3.25</c:v>
                </c:pt>
                <c:pt idx="66">
                  <c:v>3.25</c:v>
                </c:pt>
                <c:pt idx="67">
                  <c:v>3.25</c:v>
                </c:pt>
                <c:pt idx="68">
                  <c:v>3.25</c:v>
                </c:pt>
                <c:pt idx="69">
                  <c:v>3.25</c:v>
                </c:pt>
                <c:pt idx="70">
                  <c:v>3.25</c:v>
                </c:pt>
                <c:pt idx="71">
                  <c:v>3.25</c:v>
                </c:pt>
                <c:pt idx="72">
                  <c:v>3.25</c:v>
                </c:pt>
                <c:pt idx="73">
                  <c:v>3.25</c:v>
                </c:pt>
                <c:pt idx="74">
                  <c:v>3.25</c:v>
                </c:pt>
                <c:pt idx="75">
                  <c:v>3.25</c:v>
                </c:pt>
                <c:pt idx="76">
                  <c:v>3.25</c:v>
                </c:pt>
                <c:pt idx="77">
                  <c:v>3.25</c:v>
                </c:pt>
                <c:pt idx="78">
                  <c:v>3.25</c:v>
                </c:pt>
                <c:pt idx="79">
                  <c:v>3.25</c:v>
                </c:pt>
                <c:pt idx="80">
                  <c:v>3.25</c:v>
                </c:pt>
                <c:pt idx="81">
                  <c:v>3.25</c:v>
                </c:pt>
                <c:pt idx="82">
                  <c:v>3.25</c:v>
                </c:pt>
                <c:pt idx="83">
                  <c:v>3.25</c:v>
                </c:pt>
                <c:pt idx="84">
                  <c:v>3.25</c:v>
                </c:pt>
                <c:pt idx="85">
                  <c:v>3.25</c:v>
                </c:pt>
                <c:pt idx="86">
                  <c:v>3.25</c:v>
                </c:pt>
                <c:pt idx="87">
                  <c:v>3.25</c:v>
                </c:pt>
                <c:pt idx="88">
                  <c:v>3.25</c:v>
                </c:pt>
                <c:pt idx="89">
                  <c:v>3.25</c:v>
                </c:pt>
                <c:pt idx="90">
                  <c:v>3.25</c:v>
                </c:pt>
                <c:pt idx="91">
                  <c:v>3.25</c:v>
                </c:pt>
                <c:pt idx="92">
                  <c:v>3.25</c:v>
                </c:pt>
                <c:pt idx="93">
                  <c:v>3.25</c:v>
                </c:pt>
                <c:pt idx="94">
                  <c:v>3.25</c:v>
                </c:pt>
                <c:pt idx="95">
                  <c:v>3.25</c:v>
                </c:pt>
                <c:pt idx="96">
                  <c:v>3.25</c:v>
                </c:pt>
                <c:pt idx="97">
                  <c:v>3.25</c:v>
                </c:pt>
                <c:pt idx="98">
                  <c:v>3.25</c:v>
                </c:pt>
                <c:pt idx="99">
                  <c:v>3.25</c:v>
                </c:pt>
                <c:pt idx="100">
                  <c:v>3.25</c:v>
                </c:pt>
                <c:pt idx="101">
                  <c:v>3.25</c:v>
                </c:pt>
                <c:pt idx="102">
                  <c:v>3.25</c:v>
                </c:pt>
                <c:pt idx="103">
                  <c:v>3.25</c:v>
                </c:pt>
                <c:pt idx="104">
                  <c:v>3.25</c:v>
                </c:pt>
                <c:pt idx="105">
                  <c:v>3.25</c:v>
                </c:pt>
                <c:pt idx="106">
                  <c:v>3.25</c:v>
                </c:pt>
                <c:pt idx="107">
                  <c:v>3.25</c:v>
                </c:pt>
                <c:pt idx="108">
                  <c:v>3.25</c:v>
                </c:pt>
                <c:pt idx="109">
                  <c:v>3.25</c:v>
                </c:pt>
                <c:pt idx="110">
                  <c:v>3.25</c:v>
                </c:pt>
                <c:pt idx="111">
                  <c:v>3.25</c:v>
                </c:pt>
                <c:pt idx="112">
                  <c:v>3.25</c:v>
                </c:pt>
                <c:pt idx="113">
                  <c:v>3.25</c:v>
                </c:pt>
                <c:pt idx="114">
                  <c:v>3.25</c:v>
                </c:pt>
                <c:pt idx="115">
                  <c:v>3.25</c:v>
                </c:pt>
                <c:pt idx="116">
                  <c:v>3.25</c:v>
                </c:pt>
                <c:pt idx="117">
                  <c:v>3.25</c:v>
                </c:pt>
                <c:pt idx="118">
                  <c:v>3.25</c:v>
                </c:pt>
                <c:pt idx="119">
                  <c:v>3.25</c:v>
                </c:pt>
                <c:pt idx="120">
                  <c:v>3.25</c:v>
                </c:pt>
                <c:pt idx="121">
                  <c:v>3.25</c:v>
                </c:pt>
                <c:pt idx="122">
                  <c:v>3.25</c:v>
                </c:pt>
                <c:pt idx="123">
                  <c:v>3.25</c:v>
                </c:pt>
                <c:pt idx="124">
                  <c:v>3.25</c:v>
                </c:pt>
                <c:pt idx="125">
                  <c:v>3.25</c:v>
                </c:pt>
                <c:pt idx="126">
                  <c:v>3.25</c:v>
                </c:pt>
                <c:pt idx="127">
                  <c:v>3.25</c:v>
                </c:pt>
                <c:pt idx="128">
                  <c:v>3.25</c:v>
                </c:pt>
                <c:pt idx="129">
                  <c:v>3.25</c:v>
                </c:pt>
                <c:pt idx="130">
                  <c:v>3.25</c:v>
                </c:pt>
                <c:pt idx="131">
                  <c:v>3.25</c:v>
                </c:pt>
                <c:pt idx="132">
                  <c:v>3.25</c:v>
                </c:pt>
                <c:pt idx="133">
                  <c:v>3.25</c:v>
                </c:pt>
                <c:pt idx="134">
                  <c:v>3.25</c:v>
                </c:pt>
                <c:pt idx="135">
                  <c:v>3.25</c:v>
                </c:pt>
                <c:pt idx="136">
                  <c:v>3.25</c:v>
                </c:pt>
                <c:pt idx="137">
                  <c:v>3.25</c:v>
                </c:pt>
                <c:pt idx="138">
                  <c:v>3.25</c:v>
                </c:pt>
                <c:pt idx="139">
                  <c:v>3.25</c:v>
                </c:pt>
                <c:pt idx="140">
                  <c:v>3.25</c:v>
                </c:pt>
                <c:pt idx="141">
                  <c:v>3.25</c:v>
                </c:pt>
                <c:pt idx="142">
                  <c:v>3.25</c:v>
                </c:pt>
                <c:pt idx="143">
                  <c:v>3.25</c:v>
                </c:pt>
                <c:pt idx="144">
                  <c:v>3.25</c:v>
                </c:pt>
                <c:pt idx="145">
                  <c:v>3.25</c:v>
                </c:pt>
                <c:pt idx="146">
                  <c:v>3.25</c:v>
                </c:pt>
                <c:pt idx="147">
                  <c:v>3.25</c:v>
                </c:pt>
                <c:pt idx="148">
                  <c:v>3.25</c:v>
                </c:pt>
                <c:pt idx="149">
                  <c:v>3.25</c:v>
                </c:pt>
                <c:pt idx="150">
                  <c:v>3.25</c:v>
                </c:pt>
                <c:pt idx="151">
                  <c:v>3.25</c:v>
                </c:pt>
                <c:pt idx="152">
                  <c:v>3.25</c:v>
                </c:pt>
                <c:pt idx="153">
                  <c:v>3.25</c:v>
                </c:pt>
                <c:pt idx="154">
                  <c:v>3.25</c:v>
                </c:pt>
                <c:pt idx="155">
                  <c:v>3.25</c:v>
                </c:pt>
                <c:pt idx="156">
                  <c:v>3.25</c:v>
                </c:pt>
                <c:pt idx="157">
                  <c:v>3.25</c:v>
                </c:pt>
                <c:pt idx="158">
                  <c:v>3.25</c:v>
                </c:pt>
                <c:pt idx="159">
                  <c:v>3.25</c:v>
                </c:pt>
                <c:pt idx="160">
                  <c:v>3.25</c:v>
                </c:pt>
                <c:pt idx="161">
                  <c:v>3.25</c:v>
                </c:pt>
                <c:pt idx="162">
                  <c:v>3.25</c:v>
                </c:pt>
                <c:pt idx="163">
                  <c:v>3.25</c:v>
                </c:pt>
                <c:pt idx="164">
                  <c:v>3.25</c:v>
                </c:pt>
                <c:pt idx="165">
                  <c:v>3.25</c:v>
                </c:pt>
                <c:pt idx="166">
                  <c:v>3.25</c:v>
                </c:pt>
                <c:pt idx="167">
                  <c:v>3.25</c:v>
                </c:pt>
                <c:pt idx="168">
                  <c:v>3.25</c:v>
                </c:pt>
                <c:pt idx="169">
                  <c:v>3.25</c:v>
                </c:pt>
                <c:pt idx="170">
                  <c:v>3.25</c:v>
                </c:pt>
                <c:pt idx="171">
                  <c:v>3.25</c:v>
                </c:pt>
                <c:pt idx="172">
                  <c:v>3.25</c:v>
                </c:pt>
                <c:pt idx="173">
                  <c:v>3.25</c:v>
                </c:pt>
                <c:pt idx="174">
                  <c:v>3.25</c:v>
                </c:pt>
                <c:pt idx="175">
                  <c:v>3.25</c:v>
                </c:pt>
                <c:pt idx="176">
                  <c:v>3.25</c:v>
                </c:pt>
                <c:pt idx="177">
                  <c:v>3.25</c:v>
                </c:pt>
                <c:pt idx="178">
                  <c:v>3.25</c:v>
                </c:pt>
                <c:pt idx="179">
                  <c:v>3.25</c:v>
                </c:pt>
                <c:pt idx="180">
                  <c:v>3.5</c:v>
                </c:pt>
                <c:pt idx="181">
                  <c:v>3.5</c:v>
                </c:pt>
                <c:pt idx="182">
                  <c:v>3.5</c:v>
                </c:pt>
                <c:pt idx="183">
                  <c:v>3.5</c:v>
                </c:pt>
                <c:pt idx="184">
                  <c:v>3.5</c:v>
                </c:pt>
                <c:pt idx="185">
                  <c:v>3.5</c:v>
                </c:pt>
                <c:pt idx="186">
                  <c:v>3.5</c:v>
                </c:pt>
                <c:pt idx="187">
                  <c:v>3.5</c:v>
                </c:pt>
                <c:pt idx="188">
                  <c:v>3.5</c:v>
                </c:pt>
                <c:pt idx="189">
                  <c:v>3.5</c:v>
                </c:pt>
                <c:pt idx="190">
                  <c:v>3.5</c:v>
                </c:pt>
                <c:pt idx="191">
                  <c:v>3.5</c:v>
                </c:pt>
                <c:pt idx="192">
                  <c:v>3.5</c:v>
                </c:pt>
                <c:pt idx="193">
                  <c:v>3.5</c:v>
                </c:pt>
                <c:pt idx="194">
                  <c:v>3.5</c:v>
                </c:pt>
                <c:pt idx="195">
                  <c:v>3.5</c:v>
                </c:pt>
                <c:pt idx="196">
                  <c:v>3.5</c:v>
                </c:pt>
                <c:pt idx="197">
                  <c:v>3.5</c:v>
                </c:pt>
                <c:pt idx="198">
                  <c:v>3.5</c:v>
                </c:pt>
                <c:pt idx="199">
                  <c:v>3.5</c:v>
                </c:pt>
                <c:pt idx="200">
                  <c:v>3.5</c:v>
                </c:pt>
                <c:pt idx="201">
                  <c:v>3.5</c:v>
                </c:pt>
                <c:pt idx="202">
                  <c:v>3.5</c:v>
                </c:pt>
                <c:pt idx="203">
                  <c:v>3.5</c:v>
                </c:pt>
                <c:pt idx="204">
                  <c:v>3.5</c:v>
                </c:pt>
                <c:pt idx="205">
                  <c:v>3.5</c:v>
                </c:pt>
                <c:pt idx="206">
                  <c:v>3.5</c:v>
                </c:pt>
                <c:pt idx="207">
                  <c:v>3.5</c:v>
                </c:pt>
                <c:pt idx="208">
                  <c:v>3.5</c:v>
                </c:pt>
                <c:pt idx="209">
                  <c:v>3.5</c:v>
                </c:pt>
                <c:pt idx="210">
                  <c:v>3.5</c:v>
                </c:pt>
                <c:pt idx="211">
                  <c:v>3.5</c:v>
                </c:pt>
                <c:pt idx="212">
                  <c:v>3.5</c:v>
                </c:pt>
                <c:pt idx="213">
                  <c:v>3.5</c:v>
                </c:pt>
                <c:pt idx="214">
                  <c:v>3.5</c:v>
                </c:pt>
                <c:pt idx="215">
                  <c:v>3.5</c:v>
                </c:pt>
                <c:pt idx="216">
                  <c:v>3.5</c:v>
                </c:pt>
                <c:pt idx="217">
                  <c:v>3.5</c:v>
                </c:pt>
                <c:pt idx="218">
                  <c:v>3.5</c:v>
                </c:pt>
                <c:pt idx="219">
                  <c:v>3.5</c:v>
                </c:pt>
                <c:pt idx="220">
                  <c:v>3.5</c:v>
                </c:pt>
                <c:pt idx="221">
                  <c:v>3.5</c:v>
                </c:pt>
                <c:pt idx="222">
                  <c:v>3.5</c:v>
                </c:pt>
                <c:pt idx="223">
                  <c:v>3.5</c:v>
                </c:pt>
                <c:pt idx="224">
                  <c:v>3.5</c:v>
                </c:pt>
                <c:pt idx="225">
                  <c:v>3.5</c:v>
                </c:pt>
                <c:pt idx="226">
                  <c:v>3.5</c:v>
                </c:pt>
                <c:pt idx="227">
                  <c:v>3.5</c:v>
                </c:pt>
                <c:pt idx="228">
                  <c:v>3.5</c:v>
                </c:pt>
                <c:pt idx="229">
                  <c:v>3.5</c:v>
                </c:pt>
                <c:pt idx="230">
                  <c:v>3.5</c:v>
                </c:pt>
                <c:pt idx="231">
                  <c:v>3.5</c:v>
                </c:pt>
                <c:pt idx="232">
                  <c:v>3.5</c:v>
                </c:pt>
                <c:pt idx="233">
                  <c:v>3.5</c:v>
                </c:pt>
                <c:pt idx="234">
                  <c:v>3.5</c:v>
                </c:pt>
                <c:pt idx="235">
                  <c:v>3.5</c:v>
                </c:pt>
                <c:pt idx="236">
                  <c:v>3.5</c:v>
                </c:pt>
                <c:pt idx="237">
                  <c:v>3.5</c:v>
                </c:pt>
                <c:pt idx="238">
                  <c:v>3.5</c:v>
                </c:pt>
                <c:pt idx="239">
                  <c:v>3.5</c:v>
                </c:pt>
                <c:pt idx="240">
                  <c:v>3.5</c:v>
                </c:pt>
                <c:pt idx="241">
                  <c:v>3.5</c:v>
                </c:pt>
                <c:pt idx="242">
                  <c:v>3.5</c:v>
                </c:pt>
                <c:pt idx="243">
                  <c:v>3.5</c:v>
                </c:pt>
                <c:pt idx="244">
                  <c:v>3.5</c:v>
                </c:pt>
                <c:pt idx="245">
                  <c:v>3.5</c:v>
                </c:pt>
                <c:pt idx="246">
                  <c:v>3.5</c:v>
                </c:pt>
                <c:pt idx="247">
                  <c:v>3.5</c:v>
                </c:pt>
                <c:pt idx="248">
                  <c:v>3.5</c:v>
                </c:pt>
                <c:pt idx="249">
                  <c:v>3.5</c:v>
                </c:pt>
                <c:pt idx="250">
                  <c:v>3.5</c:v>
                </c:pt>
                <c:pt idx="251">
                  <c:v>3.5</c:v>
                </c:pt>
                <c:pt idx="252">
                  <c:v>3.5</c:v>
                </c:pt>
                <c:pt idx="253">
                  <c:v>3.5</c:v>
                </c:pt>
                <c:pt idx="254">
                  <c:v>3.5</c:v>
                </c:pt>
                <c:pt idx="255">
                  <c:v>3.5</c:v>
                </c:pt>
                <c:pt idx="256">
                  <c:v>3.5</c:v>
                </c:pt>
                <c:pt idx="257">
                  <c:v>3.5</c:v>
                </c:pt>
                <c:pt idx="258">
                  <c:v>3.5</c:v>
                </c:pt>
                <c:pt idx="259">
                  <c:v>3.5</c:v>
                </c:pt>
                <c:pt idx="260">
                  <c:v>3.5</c:v>
                </c:pt>
                <c:pt idx="261">
                  <c:v>3.5</c:v>
                </c:pt>
                <c:pt idx="262">
                  <c:v>3.5</c:v>
                </c:pt>
                <c:pt idx="263">
                  <c:v>3.5</c:v>
                </c:pt>
                <c:pt idx="264">
                  <c:v>3.5</c:v>
                </c:pt>
                <c:pt idx="265">
                  <c:v>3.5</c:v>
                </c:pt>
                <c:pt idx="266">
                  <c:v>3.5</c:v>
                </c:pt>
                <c:pt idx="267">
                  <c:v>3.5</c:v>
                </c:pt>
                <c:pt idx="268">
                  <c:v>3.5</c:v>
                </c:pt>
                <c:pt idx="269">
                  <c:v>3.5</c:v>
                </c:pt>
                <c:pt idx="270">
                  <c:v>3.5</c:v>
                </c:pt>
                <c:pt idx="271">
                  <c:v>3.5</c:v>
                </c:pt>
                <c:pt idx="272">
                  <c:v>3.5</c:v>
                </c:pt>
                <c:pt idx="273">
                  <c:v>3.5</c:v>
                </c:pt>
                <c:pt idx="274">
                  <c:v>3.5</c:v>
                </c:pt>
                <c:pt idx="275">
                  <c:v>3.5</c:v>
                </c:pt>
                <c:pt idx="276">
                  <c:v>3.5</c:v>
                </c:pt>
                <c:pt idx="277">
                  <c:v>3.5</c:v>
                </c:pt>
                <c:pt idx="278">
                  <c:v>3.5</c:v>
                </c:pt>
                <c:pt idx="279">
                  <c:v>3.5</c:v>
                </c:pt>
                <c:pt idx="280">
                  <c:v>3.5</c:v>
                </c:pt>
                <c:pt idx="281">
                  <c:v>3.5</c:v>
                </c:pt>
                <c:pt idx="282">
                  <c:v>3.5</c:v>
                </c:pt>
                <c:pt idx="283">
                  <c:v>3.5</c:v>
                </c:pt>
                <c:pt idx="284">
                  <c:v>3.5</c:v>
                </c:pt>
                <c:pt idx="285">
                  <c:v>3.5</c:v>
                </c:pt>
                <c:pt idx="286">
                  <c:v>3.5</c:v>
                </c:pt>
                <c:pt idx="287">
                  <c:v>3.5</c:v>
                </c:pt>
                <c:pt idx="288">
                  <c:v>3.5</c:v>
                </c:pt>
                <c:pt idx="289">
                  <c:v>3.5</c:v>
                </c:pt>
                <c:pt idx="290">
                  <c:v>3.5</c:v>
                </c:pt>
                <c:pt idx="291">
                  <c:v>3.5</c:v>
                </c:pt>
                <c:pt idx="292">
                  <c:v>3.5</c:v>
                </c:pt>
                <c:pt idx="293">
                  <c:v>3.5</c:v>
                </c:pt>
                <c:pt idx="294">
                  <c:v>3.5</c:v>
                </c:pt>
                <c:pt idx="295">
                  <c:v>3.5</c:v>
                </c:pt>
                <c:pt idx="296">
                  <c:v>3.5</c:v>
                </c:pt>
                <c:pt idx="297">
                  <c:v>3.5</c:v>
                </c:pt>
                <c:pt idx="298">
                  <c:v>3.5</c:v>
                </c:pt>
                <c:pt idx="299">
                  <c:v>3.5</c:v>
                </c:pt>
                <c:pt idx="300">
                  <c:v>3.5</c:v>
                </c:pt>
                <c:pt idx="301">
                  <c:v>3.5</c:v>
                </c:pt>
                <c:pt idx="302">
                  <c:v>3.5</c:v>
                </c:pt>
                <c:pt idx="303">
                  <c:v>3.5</c:v>
                </c:pt>
                <c:pt idx="304">
                  <c:v>3.5</c:v>
                </c:pt>
                <c:pt idx="305">
                  <c:v>3.5</c:v>
                </c:pt>
                <c:pt idx="306">
                  <c:v>3.5</c:v>
                </c:pt>
                <c:pt idx="307">
                  <c:v>3.5</c:v>
                </c:pt>
                <c:pt idx="308">
                  <c:v>3.5</c:v>
                </c:pt>
                <c:pt idx="309">
                  <c:v>3.5</c:v>
                </c:pt>
                <c:pt idx="310">
                  <c:v>3.5</c:v>
                </c:pt>
                <c:pt idx="311">
                  <c:v>3.5</c:v>
                </c:pt>
                <c:pt idx="312">
                  <c:v>3.5</c:v>
                </c:pt>
                <c:pt idx="313">
                  <c:v>3.5</c:v>
                </c:pt>
                <c:pt idx="314">
                  <c:v>3.5</c:v>
                </c:pt>
                <c:pt idx="315">
                  <c:v>3.5</c:v>
                </c:pt>
                <c:pt idx="316">
                  <c:v>3.5</c:v>
                </c:pt>
                <c:pt idx="317">
                  <c:v>3.5</c:v>
                </c:pt>
                <c:pt idx="318">
                  <c:v>3.5</c:v>
                </c:pt>
                <c:pt idx="319">
                  <c:v>3.5</c:v>
                </c:pt>
                <c:pt idx="320">
                  <c:v>3.5</c:v>
                </c:pt>
                <c:pt idx="321">
                  <c:v>3.5</c:v>
                </c:pt>
                <c:pt idx="322">
                  <c:v>3.5</c:v>
                </c:pt>
                <c:pt idx="323">
                  <c:v>3.5</c:v>
                </c:pt>
                <c:pt idx="324">
                  <c:v>3.5</c:v>
                </c:pt>
                <c:pt idx="325">
                  <c:v>3.5</c:v>
                </c:pt>
                <c:pt idx="326">
                  <c:v>3.5</c:v>
                </c:pt>
                <c:pt idx="327">
                  <c:v>3.5</c:v>
                </c:pt>
                <c:pt idx="328">
                  <c:v>3.5</c:v>
                </c:pt>
                <c:pt idx="329">
                  <c:v>3.5</c:v>
                </c:pt>
                <c:pt idx="330">
                  <c:v>3.5</c:v>
                </c:pt>
                <c:pt idx="331">
                  <c:v>3.5</c:v>
                </c:pt>
                <c:pt idx="332">
                  <c:v>3.5</c:v>
                </c:pt>
                <c:pt idx="333">
                  <c:v>3.5</c:v>
                </c:pt>
                <c:pt idx="334">
                  <c:v>3.5</c:v>
                </c:pt>
                <c:pt idx="335">
                  <c:v>3.5</c:v>
                </c:pt>
                <c:pt idx="336">
                  <c:v>3.5</c:v>
                </c:pt>
                <c:pt idx="337">
                  <c:v>3.5</c:v>
                </c:pt>
                <c:pt idx="338">
                  <c:v>3.5</c:v>
                </c:pt>
                <c:pt idx="339">
                  <c:v>3.5</c:v>
                </c:pt>
                <c:pt idx="340">
                  <c:v>3.5</c:v>
                </c:pt>
                <c:pt idx="341">
                  <c:v>3.5</c:v>
                </c:pt>
                <c:pt idx="342">
                  <c:v>3.5</c:v>
                </c:pt>
                <c:pt idx="343">
                  <c:v>3.5</c:v>
                </c:pt>
                <c:pt idx="344">
                  <c:v>3.5</c:v>
                </c:pt>
                <c:pt idx="345">
                  <c:v>3.5</c:v>
                </c:pt>
                <c:pt idx="346">
                  <c:v>3.5</c:v>
                </c:pt>
                <c:pt idx="347">
                  <c:v>3.5</c:v>
                </c:pt>
                <c:pt idx="348">
                  <c:v>3.5</c:v>
                </c:pt>
                <c:pt idx="349">
                  <c:v>3.5</c:v>
                </c:pt>
                <c:pt idx="350">
                  <c:v>3.5</c:v>
                </c:pt>
                <c:pt idx="351">
                  <c:v>3.5</c:v>
                </c:pt>
                <c:pt idx="352">
                  <c:v>3.5</c:v>
                </c:pt>
                <c:pt idx="353">
                  <c:v>3.5</c:v>
                </c:pt>
                <c:pt idx="354">
                  <c:v>3.5</c:v>
                </c:pt>
                <c:pt idx="355">
                  <c:v>3.5</c:v>
                </c:pt>
                <c:pt idx="356">
                  <c:v>3.5</c:v>
                </c:pt>
                <c:pt idx="357">
                  <c:v>3.5</c:v>
                </c:pt>
                <c:pt idx="358">
                  <c:v>3.5</c:v>
                </c:pt>
                <c:pt idx="359">
                  <c:v>3.5</c:v>
                </c:pt>
                <c:pt idx="360">
                  <c:v>3.5</c:v>
                </c:pt>
                <c:pt idx="361">
                  <c:v>3.5</c:v>
                </c:pt>
                <c:pt idx="362">
                  <c:v>3.5</c:v>
                </c:pt>
                <c:pt idx="363">
                  <c:v>3.5</c:v>
                </c:pt>
                <c:pt idx="364">
                  <c:v>3.5</c:v>
                </c:pt>
                <c:pt idx="365">
                  <c:v>3.5</c:v>
                </c:pt>
                <c:pt idx="366">
                  <c:v>3.5</c:v>
                </c:pt>
                <c:pt idx="367">
                  <c:v>3.5</c:v>
                </c:pt>
                <c:pt idx="368">
                  <c:v>3.5</c:v>
                </c:pt>
                <c:pt idx="369">
                  <c:v>3.5</c:v>
                </c:pt>
                <c:pt idx="370">
                  <c:v>3.5</c:v>
                </c:pt>
                <c:pt idx="371">
                  <c:v>3.5</c:v>
                </c:pt>
                <c:pt idx="372">
                  <c:v>3.5</c:v>
                </c:pt>
                <c:pt idx="373">
                  <c:v>3.5</c:v>
                </c:pt>
                <c:pt idx="374">
                  <c:v>3.5</c:v>
                </c:pt>
                <c:pt idx="375">
                  <c:v>3.5</c:v>
                </c:pt>
                <c:pt idx="376">
                  <c:v>3.5</c:v>
                </c:pt>
                <c:pt idx="377">
                  <c:v>3.5</c:v>
                </c:pt>
                <c:pt idx="378">
                  <c:v>3.5</c:v>
                </c:pt>
                <c:pt idx="379">
                  <c:v>3.5</c:v>
                </c:pt>
                <c:pt idx="380">
                  <c:v>3.5</c:v>
                </c:pt>
                <c:pt idx="381">
                  <c:v>3.5</c:v>
                </c:pt>
                <c:pt idx="382">
                  <c:v>3.5</c:v>
                </c:pt>
                <c:pt idx="383">
                  <c:v>3.5</c:v>
                </c:pt>
                <c:pt idx="384">
                  <c:v>3.5</c:v>
                </c:pt>
                <c:pt idx="385">
                  <c:v>3.5</c:v>
                </c:pt>
                <c:pt idx="386">
                  <c:v>3.5</c:v>
                </c:pt>
                <c:pt idx="387">
                  <c:v>3.5</c:v>
                </c:pt>
                <c:pt idx="388">
                  <c:v>3.5</c:v>
                </c:pt>
                <c:pt idx="389">
                  <c:v>3.5</c:v>
                </c:pt>
                <c:pt idx="390">
                  <c:v>3.5</c:v>
                </c:pt>
                <c:pt idx="391">
                  <c:v>3.5</c:v>
                </c:pt>
                <c:pt idx="392">
                  <c:v>3.5</c:v>
                </c:pt>
                <c:pt idx="393">
                  <c:v>3.5</c:v>
                </c:pt>
                <c:pt idx="394">
                  <c:v>3.5</c:v>
                </c:pt>
                <c:pt idx="395">
                  <c:v>3.5</c:v>
                </c:pt>
                <c:pt idx="396">
                  <c:v>3.5</c:v>
                </c:pt>
                <c:pt idx="397">
                  <c:v>3.5</c:v>
                </c:pt>
                <c:pt idx="398">
                  <c:v>3.5</c:v>
                </c:pt>
                <c:pt idx="399">
                  <c:v>3.5</c:v>
                </c:pt>
                <c:pt idx="400">
                  <c:v>3.5</c:v>
                </c:pt>
                <c:pt idx="401">
                  <c:v>3.5</c:v>
                </c:pt>
                <c:pt idx="402">
                  <c:v>3.5</c:v>
                </c:pt>
                <c:pt idx="403">
                  <c:v>3.5</c:v>
                </c:pt>
                <c:pt idx="404">
                  <c:v>3.5</c:v>
                </c:pt>
                <c:pt idx="405">
                  <c:v>3.5</c:v>
                </c:pt>
                <c:pt idx="406">
                  <c:v>3.5</c:v>
                </c:pt>
                <c:pt idx="407">
                  <c:v>3.5</c:v>
                </c:pt>
                <c:pt idx="408">
                  <c:v>3.5</c:v>
                </c:pt>
                <c:pt idx="409">
                  <c:v>3.5</c:v>
                </c:pt>
                <c:pt idx="410">
                  <c:v>3.5</c:v>
                </c:pt>
                <c:pt idx="411">
                  <c:v>3.5</c:v>
                </c:pt>
                <c:pt idx="412">
                  <c:v>3.5</c:v>
                </c:pt>
                <c:pt idx="413">
                  <c:v>3.5</c:v>
                </c:pt>
                <c:pt idx="414">
                  <c:v>3.5</c:v>
                </c:pt>
                <c:pt idx="415">
                  <c:v>3.5</c:v>
                </c:pt>
                <c:pt idx="416">
                  <c:v>3.5</c:v>
                </c:pt>
                <c:pt idx="417">
                  <c:v>3.5</c:v>
                </c:pt>
                <c:pt idx="418">
                  <c:v>3.5</c:v>
                </c:pt>
                <c:pt idx="419">
                  <c:v>3.5</c:v>
                </c:pt>
                <c:pt idx="420">
                  <c:v>3.5</c:v>
                </c:pt>
                <c:pt idx="421">
                  <c:v>3.5</c:v>
                </c:pt>
                <c:pt idx="422">
                  <c:v>3.5</c:v>
                </c:pt>
                <c:pt idx="423">
                  <c:v>3.5</c:v>
                </c:pt>
                <c:pt idx="424">
                  <c:v>3.5</c:v>
                </c:pt>
                <c:pt idx="425">
                  <c:v>3.5</c:v>
                </c:pt>
                <c:pt idx="426">
                  <c:v>3.5</c:v>
                </c:pt>
                <c:pt idx="427">
                  <c:v>3.5</c:v>
                </c:pt>
                <c:pt idx="428">
                  <c:v>3.5</c:v>
                </c:pt>
                <c:pt idx="429">
                  <c:v>3.5</c:v>
                </c:pt>
                <c:pt idx="430">
                  <c:v>3.5</c:v>
                </c:pt>
                <c:pt idx="431">
                  <c:v>3.5</c:v>
                </c:pt>
                <c:pt idx="432">
                  <c:v>3.5</c:v>
                </c:pt>
                <c:pt idx="433">
                  <c:v>3.5</c:v>
                </c:pt>
                <c:pt idx="434">
                  <c:v>3.5</c:v>
                </c:pt>
                <c:pt idx="435">
                  <c:v>3.5</c:v>
                </c:pt>
                <c:pt idx="436">
                  <c:v>3.5</c:v>
                </c:pt>
                <c:pt idx="437">
                  <c:v>3.5</c:v>
                </c:pt>
                <c:pt idx="438">
                  <c:v>3.5</c:v>
                </c:pt>
                <c:pt idx="439">
                  <c:v>3.5</c:v>
                </c:pt>
                <c:pt idx="440">
                  <c:v>3.5</c:v>
                </c:pt>
                <c:pt idx="441">
                  <c:v>3.5</c:v>
                </c:pt>
                <c:pt idx="442">
                  <c:v>3.5</c:v>
                </c:pt>
                <c:pt idx="443">
                  <c:v>3.5</c:v>
                </c:pt>
                <c:pt idx="444">
                  <c:v>3.5</c:v>
                </c:pt>
                <c:pt idx="445">
                  <c:v>3.5</c:v>
                </c:pt>
                <c:pt idx="446">
                  <c:v>3.5</c:v>
                </c:pt>
                <c:pt idx="447">
                  <c:v>3.5</c:v>
                </c:pt>
                <c:pt idx="448">
                  <c:v>3.5</c:v>
                </c:pt>
                <c:pt idx="449">
                  <c:v>3.5</c:v>
                </c:pt>
                <c:pt idx="450">
                  <c:v>3.5</c:v>
                </c:pt>
                <c:pt idx="451">
                  <c:v>3.5</c:v>
                </c:pt>
                <c:pt idx="452">
                  <c:v>3.5</c:v>
                </c:pt>
                <c:pt idx="453">
                  <c:v>3.5</c:v>
                </c:pt>
                <c:pt idx="454">
                  <c:v>3.5</c:v>
                </c:pt>
                <c:pt idx="455">
                  <c:v>3.5</c:v>
                </c:pt>
                <c:pt idx="456">
                  <c:v>3.5</c:v>
                </c:pt>
                <c:pt idx="457">
                  <c:v>3.5</c:v>
                </c:pt>
                <c:pt idx="458">
                  <c:v>3.5</c:v>
                </c:pt>
                <c:pt idx="459">
                  <c:v>3.5</c:v>
                </c:pt>
                <c:pt idx="460">
                  <c:v>3.5</c:v>
                </c:pt>
                <c:pt idx="461">
                  <c:v>3.5</c:v>
                </c:pt>
                <c:pt idx="462">
                  <c:v>3.5</c:v>
                </c:pt>
                <c:pt idx="463">
                  <c:v>3.5</c:v>
                </c:pt>
                <c:pt idx="464">
                  <c:v>3.5</c:v>
                </c:pt>
                <c:pt idx="465">
                  <c:v>3.5</c:v>
                </c:pt>
                <c:pt idx="466">
                  <c:v>3.5</c:v>
                </c:pt>
                <c:pt idx="467">
                  <c:v>3.5</c:v>
                </c:pt>
                <c:pt idx="468">
                  <c:v>3.5</c:v>
                </c:pt>
                <c:pt idx="469">
                  <c:v>3.5</c:v>
                </c:pt>
                <c:pt idx="470">
                  <c:v>3.5</c:v>
                </c:pt>
                <c:pt idx="471">
                  <c:v>3.5</c:v>
                </c:pt>
                <c:pt idx="472">
                  <c:v>3.5</c:v>
                </c:pt>
                <c:pt idx="473">
                  <c:v>3.5</c:v>
                </c:pt>
                <c:pt idx="474">
                  <c:v>3.5</c:v>
                </c:pt>
                <c:pt idx="475">
                  <c:v>3.5</c:v>
                </c:pt>
                <c:pt idx="476">
                  <c:v>3.5</c:v>
                </c:pt>
                <c:pt idx="477">
                  <c:v>3.5</c:v>
                </c:pt>
                <c:pt idx="478">
                  <c:v>3.5</c:v>
                </c:pt>
                <c:pt idx="479">
                  <c:v>3.5</c:v>
                </c:pt>
                <c:pt idx="480">
                  <c:v>3.5</c:v>
                </c:pt>
                <c:pt idx="481">
                  <c:v>3.5</c:v>
                </c:pt>
                <c:pt idx="482">
                  <c:v>3.5</c:v>
                </c:pt>
                <c:pt idx="483">
                  <c:v>3.5</c:v>
                </c:pt>
                <c:pt idx="484">
                  <c:v>3.5</c:v>
                </c:pt>
                <c:pt idx="485">
                  <c:v>3.5</c:v>
                </c:pt>
                <c:pt idx="486">
                  <c:v>3.5</c:v>
                </c:pt>
                <c:pt idx="487">
                  <c:v>3.5</c:v>
                </c:pt>
                <c:pt idx="488">
                  <c:v>3.5</c:v>
                </c:pt>
                <c:pt idx="489">
                  <c:v>3.5</c:v>
                </c:pt>
                <c:pt idx="490">
                  <c:v>3.5</c:v>
                </c:pt>
                <c:pt idx="491">
                  <c:v>3.5</c:v>
                </c:pt>
                <c:pt idx="492">
                  <c:v>3.5</c:v>
                </c:pt>
                <c:pt idx="493">
                  <c:v>3.5</c:v>
                </c:pt>
                <c:pt idx="494">
                  <c:v>3.5</c:v>
                </c:pt>
                <c:pt idx="495">
                  <c:v>3.5</c:v>
                </c:pt>
                <c:pt idx="496">
                  <c:v>3.5</c:v>
                </c:pt>
                <c:pt idx="497">
                  <c:v>3.5</c:v>
                </c:pt>
                <c:pt idx="498">
                  <c:v>3.5</c:v>
                </c:pt>
                <c:pt idx="499">
                  <c:v>3.5</c:v>
                </c:pt>
              </c:numCache>
            </c:numRef>
          </c:yVal>
          <c:smooth val="0"/>
          <c:extLst>
            <c:ext xmlns:c16="http://schemas.microsoft.com/office/drawing/2014/chart" uri="{C3380CC4-5D6E-409C-BE32-E72D297353CC}">
              <c16:uniqueId val="{00000001-A17B-408F-A18B-08E7A948F0EE}"/>
            </c:ext>
          </c:extLst>
        </c:ser>
        <c:ser>
          <c:idx val="2"/>
          <c:order val="2"/>
          <c:tx>
            <c:strRef>
              <c:f>BCS!$E$3</c:f>
              <c:strCache>
                <c:ptCount val="1"/>
                <c:pt idx="0">
                  <c:v>untere Grenze</c:v>
                </c:pt>
              </c:strCache>
            </c:strRef>
          </c:tx>
          <c:spPr>
            <a:ln w="19050" cap="rnd">
              <a:solidFill>
                <a:schemeClr val="accent3"/>
              </a:solidFill>
              <a:round/>
            </a:ln>
            <a:effectLst/>
          </c:spPr>
          <c:marker>
            <c:symbol val="none"/>
          </c:marker>
          <c:xVal>
            <c:numRef>
              <c:f>BCS!$B$4:$B$503</c:f>
              <c:numCache>
                <c:formatCode>General</c:formatCode>
                <c:ptCount val="5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numCache>
            </c:numRef>
          </c:xVal>
          <c:yVal>
            <c:numRef>
              <c:f>BCS!$E$4:$E$503</c:f>
              <c:numCache>
                <c:formatCode>0.000</c:formatCode>
                <c:ptCount val="500"/>
                <c:pt idx="0">
                  <c:v>3.25</c:v>
                </c:pt>
                <c:pt idx="1">
                  <c:v>3.25</c:v>
                </c:pt>
                <c:pt idx="2">
                  <c:v>3.25</c:v>
                </c:pt>
                <c:pt idx="3">
                  <c:v>3.25</c:v>
                </c:pt>
                <c:pt idx="4">
                  <c:v>3.25</c:v>
                </c:pt>
                <c:pt idx="5">
                  <c:v>3.25</c:v>
                </c:pt>
                <c:pt idx="6">
                  <c:v>3.25</c:v>
                </c:pt>
                <c:pt idx="7">
                  <c:v>3.25</c:v>
                </c:pt>
                <c:pt idx="8">
                  <c:v>3.25</c:v>
                </c:pt>
                <c:pt idx="9">
                  <c:v>3.25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2.75</c:v>
                </c:pt>
                <c:pt idx="91">
                  <c:v>2.75</c:v>
                </c:pt>
                <c:pt idx="92">
                  <c:v>2.75</c:v>
                </c:pt>
                <c:pt idx="93">
                  <c:v>2.75</c:v>
                </c:pt>
                <c:pt idx="94">
                  <c:v>2.75</c:v>
                </c:pt>
                <c:pt idx="95">
                  <c:v>2.75</c:v>
                </c:pt>
                <c:pt idx="96">
                  <c:v>2.75</c:v>
                </c:pt>
                <c:pt idx="97">
                  <c:v>2.75</c:v>
                </c:pt>
                <c:pt idx="98">
                  <c:v>2.75</c:v>
                </c:pt>
                <c:pt idx="99">
                  <c:v>2.75</c:v>
                </c:pt>
                <c:pt idx="100">
                  <c:v>2.75</c:v>
                </c:pt>
                <c:pt idx="101">
                  <c:v>2.75</c:v>
                </c:pt>
                <c:pt idx="102">
                  <c:v>2.75</c:v>
                </c:pt>
                <c:pt idx="103">
                  <c:v>2.75</c:v>
                </c:pt>
                <c:pt idx="104">
                  <c:v>2.75</c:v>
                </c:pt>
                <c:pt idx="105">
                  <c:v>2.75</c:v>
                </c:pt>
                <c:pt idx="106">
                  <c:v>2.75</c:v>
                </c:pt>
                <c:pt idx="107">
                  <c:v>2.75</c:v>
                </c:pt>
                <c:pt idx="108">
                  <c:v>2.75</c:v>
                </c:pt>
                <c:pt idx="109">
                  <c:v>2.75</c:v>
                </c:pt>
                <c:pt idx="110">
                  <c:v>2.75</c:v>
                </c:pt>
                <c:pt idx="111">
                  <c:v>2.75</c:v>
                </c:pt>
                <c:pt idx="112">
                  <c:v>2.75</c:v>
                </c:pt>
                <c:pt idx="113">
                  <c:v>2.75</c:v>
                </c:pt>
                <c:pt idx="114">
                  <c:v>2.75</c:v>
                </c:pt>
                <c:pt idx="115">
                  <c:v>2.75</c:v>
                </c:pt>
                <c:pt idx="116">
                  <c:v>2.75</c:v>
                </c:pt>
                <c:pt idx="117">
                  <c:v>2.75</c:v>
                </c:pt>
                <c:pt idx="118">
                  <c:v>2.75</c:v>
                </c:pt>
                <c:pt idx="119">
                  <c:v>2.75</c:v>
                </c:pt>
                <c:pt idx="120">
                  <c:v>2.75</c:v>
                </c:pt>
                <c:pt idx="121">
                  <c:v>2.75</c:v>
                </c:pt>
                <c:pt idx="122">
                  <c:v>2.75</c:v>
                </c:pt>
                <c:pt idx="123">
                  <c:v>2.75</c:v>
                </c:pt>
                <c:pt idx="124">
                  <c:v>2.75</c:v>
                </c:pt>
                <c:pt idx="125">
                  <c:v>2.75</c:v>
                </c:pt>
                <c:pt idx="126">
                  <c:v>2.75</c:v>
                </c:pt>
                <c:pt idx="127">
                  <c:v>2.75</c:v>
                </c:pt>
                <c:pt idx="128">
                  <c:v>2.75</c:v>
                </c:pt>
                <c:pt idx="129">
                  <c:v>2.75</c:v>
                </c:pt>
                <c:pt idx="130">
                  <c:v>2.75</c:v>
                </c:pt>
                <c:pt idx="131">
                  <c:v>2.75</c:v>
                </c:pt>
                <c:pt idx="132">
                  <c:v>2.75</c:v>
                </c:pt>
                <c:pt idx="133">
                  <c:v>2.75</c:v>
                </c:pt>
                <c:pt idx="134">
                  <c:v>2.75</c:v>
                </c:pt>
                <c:pt idx="135">
                  <c:v>2.75</c:v>
                </c:pt>
                <c:pt idx="136">
                  <c:v>2.75</c:v>
                </c:pt>
                <c:pt idx="137">
                  <c:v>2.75</c:v>
                </c:pt>
                <c:pt idx="138">
                  <c:v>2.75</c:v>
                </c:pt>
                <c:pt idx="139">
                  <c:v>2.75</c:v>
                </c:pt>
                <c:pt idx="140">
                  <c:v>2.75</c:v>
                </c:pt>
                <c:pt idx="141">
                  <c:v>2.75</c:v>
                </c:pt>
                <c:pt idx="142">
                  <c:v>2.75</c:v>
                </c:pt>
                <c:pt idx="143">
                  <c:v>2.75</c:v>
                </c:pt>
                <c:pt idx="144">
                  <c:v>2.75</c:v>
                </c:pt>
                <c:pt idx="145">
                  <c:v>2.75</c:v>
                </c:pt>
                <c:pt idx="146">
                  <c:v>2.75</c:v>
                </c:pt>
                <c:pt idx="147">
                  <c:v>2.75</c:v>
                </c:pt>
                <c:pt idx="148">
                  <c:v>2.75</c:v>
                </c:pt>
                <c:pt idx="149">
                  <c:v>2.75</c:v>
                </c:pt>
                <c:pt idx="150">
                  <c:v>2.75</c:v>
                </c:pt>
                <c:pt idx="151">
                  <c:v>2.75</c:v>
                </c:pt>
                <c:pt idx="152">
                  <c:v>2.75</c:v>
                </c:pt>
                <c:pt idx="153">
                  <c:v>2.75</c:v>
                </c:pt>
                <c:pt idx="154">
                  <c:v>2.75</c:v>
                </c:pt>
                <c:pt idx="155">
                  <c:v>2.75</c:v>
                </c:pt>
                <c:pt idx="156">
                  <c:v>2.75</c:v>
                </c:pt>
                <c:pt idx="157">
                  <c:v>2.75</c:v>
                </c:pt>
                <c:pt idx="158">
                  <c:v>2.75</c:v>
                </c:pt>
                <c:pt idx="159">
                  <c:v>2.75</c:v>
                </c:pt>
                <c:pt idx="160">
                  <c:v>2.75</c:v>
                </c:pt>
                <c:pt idx="161">
                  <c:v>2.75</c:v>
                </c:pt>
                <c:pt idx="162">
                  <c:v>2.75</c:v>
                </c:pt>
                <c:pt idx="163">
                  <c:v>2.75</c:v>
                </c:pt>
                <c:pt idx="164">
                  <c:v>2.75</c:v>
                </c:pt>
                <c:pt idx="165">
                  <c:v>2.75</c:v>
                </c:pt>
                <c:pt idx="166">
                  <c:v>2.75</c:v>
                </c:pt>
                <c:pt idx="167">
                  <c:v>2.75</c:v>
                </c:pt>
                <c:pt idx="168">
                  <c:v>2.75</c:v>
                </c:pt>
                <c:pt idx="169">
                  <c:v>2.75</c:v>
                </c:pt>
                <c:pt idx="170">
                  <c:v>2.75</c:v>
                </c:pt>
                <c:pt idx="171">
                  <c:v>2.75</c:v>
                </c:pt>
                <c:pt idx="172">
                  <c:v>2.75</c:v>
                </c:pt>
                <c:pt idx="173">
                  <c:v>2.75</c:v>
                </c:pt>
                <c:pt idx="174">
                  <c:v>2.75</c:v>
                </c:pt>
                <c:pt idx="175">
                  <c:v>2.75</c:v>
                </c:pt>
                <c:pt idx="176">
                  <c:v>2.75</c:v>
                </c:pt>
                <c:pt idx="177">
                  <c:v>2.75</c:v>
                </c:pt>
                <c:pt idx="178">
                  <c:v>2.75</c:v>
                </c:pt>
                <c:pt idx="179">
                  <c:v>2.75</c:v>
                </c:pt>
                <c:pt idx="180">
                  <c:v>3</c:v>
                </c:pt>
                <c:pt idx="181">
                  <c:v>3</c:v>
                </c:pt>
                <c:pt idx="182">
                  <c:v>3</c:v>
                </c:pt>
                <c:pt idx="183">
                  <c:v>3</c:v>
                </c:pt>
                <c:pt idx="184">
                  <c:v>3</c:v>
                </c:pt>
                <c:pt idx="185">
                  <c:v>3</c:v>
                </c:pt>
                <c:pt idx="186">
                  <c:v>3</c:v>
                </c:pt>
                <c:pt idx="187">
                  <c:v>3</c:v>
                </c:pt>
                <c:pt idx="188">
                  <c:v>3</c:v>
                </c:pt>
                <c:pt idx="189">
                  <c:v>3</c:v>
                </c:pt>
                <c:pt idx="190">
                  <c:v>3</c:v>
                </c:pt>
                <c:pt idx="191">
                  <c:v>3</c:v>
                </c:pt>
                <c:pt idx="192">
                  <c:v>3</c:v>
                </c:pt>
                <c:pt idx="193">
                  <c:v>3</c:v>
                </c:pt>
                <c:pt idx="194">
                  <c:v>3</c:v>
                </c:pt>
                <c:pt idx="195">
                  <c:v>3</c:v>
                </c:pt>
                <c:pt idx="196">
                  <c:v>3</c:v>
                </c:pt>
                <c:pt idx="197">
                  <c:v>3</c:v>
                </c:pt>
                <c:pt idx="198">
                  <c:v>3</c:v>
                </c:pt>
                <c:pt idx="199">
                  <c:v>3</c:v>
                </c:pt>
                <c:pt idx="200">
                  <c:v>3</c:v>
                </c:pt>
                <c:pt idx="201">
                  <c:v>3</c:v>
                </c:pt>
                <c:pt idx="202">
                  <c:v>3</c:v>
                </c:pt>
                <c:pt idx="203">
                  <c:v>3</c:v>
                </c:pt>
                <c:pt idx="204">
                  <c:v>3</c:v>
                </c:pt>
                <c:pt idx="205">
                  <c:v>3</c:v>
                </c:pt>
                <c:pt idx="206">
                  <c:v>3</c:v>
                </c:pt>
                <c:pt idx="207">
                  <c:v>3</c:v>
                </c:pt>
                <c:pt idx="208">
                  <c:v>3</c:v>
                </c:pt>
                <c:pt idx="209">
                  <c:v>3</c:v>
                </c:pt>
                <c:pt idx="210">
                  <c:v>3</c:v>
                </c:pt>
                <c:pt idx="211">
                  <c:v>3</c:v>
                </c:pt>
                <c:pt idx="212">
                  <c:v>3</c:v>
                </c:pt>
                <c:pt idx="213">
                  <c:v>3</c:v>
                </c:pt>
                <c:pt idx="214">
                  <c:v>3</c:v>
                </c:pt>
                <c:pt idx="215">
                  <c:v>3</c:v>
                </c:pt>
                <c:pt idx="216">
                  <c:v>3</c:v>
                </c:pt>
                <c:pt idx="217">
                  <c:v>3</c:v>
                </c:pt>
                <c:pt idx="218">
                  <c:v>3</c:v>
                </c:pt>
                <c:pt idx="219">
                  <c:v>3</c:v>
                </c:pt>
                <c:pt idx="220">
                  <c:v>3</c:v>
                </c:pt>
                <c:pt idx="221">
                  <c:v>3</c:v>
                </c:pt>
                <c:pt idx="222">
                  <c:v>3</c:v>
                </c:pt>
                <c:pt idx="223">
                  <c:v>3</c:v>
                </c:pt>
                <c:pt idx="224">
                  <c:v>3</c:v>
                </c:pt>
                <c:pt idx="225">
                  <c:v>3</c:v>
                </c:pt>
                <c:pt idx="226">
                  <c:v>3</c:v>
                </c:pt>
                <c:pt idx="227">
                  <c:v>3</c:v>
                </c:pt>
                <c:pt idx="228">
                  <c:v>3</c:v>
                </c:pt>
                <c:pt idx="229">
                  <c:v>3</c:v>
                </c:pt>
                <c:pt idx="230">
                  <c:v>3</c:v>
                </c:pt>
                <c:pt idx="231">
                  <c:v>3</c:v>
                </c:pt>
                <c:pt idx="232">
                  <c:v>3</c:v>
                </c:pt>
                <c:pt idx="233">
                  <c:v>3</c:v>
                </c:pt>
                <c:pt idx="234">
                  <c:v>3</c:v>
                </c:pt>
                <c:pt idx="235">
                  <c:v>3</c:v>
                </c:pt>
                <c:pt idx="236">
                  <c:v>3</c:v>
                </c:pt>
                <c:pt idx="237">
                  <c:v>3</c:v>
                </c:pt>
                <c:pt idx="238">
                  <c:v>3</c:v>
                </c:pt>
                <c:pt idx="239">
                  <c:v>3</c:v>
                </c:pt>
                <c:pt idx="240">
                  <c:v>3</c:v>
                </c:pt>
                <c:pt idx="241">
                  <c:v>3</c:v>
                </c:pt>
                <c:pt idx="242">
                  <c:v>3</c:v>
                </c:pt>
                <c:pt idx="243">
                  <c:v>3</c:v>
                </c:pt>
                <c:pt idx="244">
                  <c:v>3</c:v>
                </c:pt>
                <c:pt idx="245">
                  <c:v>3</c:v>
                </c:pt>
                <c:pt idx="246">
                  <c:v>3</c:v>
                </c:pt>
                <c:pt idx="247">
                  <c:v>3</c:v>
                </c:pt>
                <c:pt idx="248">
                  <c:v>3</c:v>
                </c:pt>
                <c:pt idx="249">
                  <c:v>3</c:v>
                </c:pt>
                <c:pt idx="250">
                  <c:v>3</c:v>
                </c:pt>
                <c:pt idx="251">
                  <c:v>3</c:v>
                </c:pt>
                <c:pt idx="252">
                  <c:v>3</c:v>
                </c:pt>
                <c:pt idx="253">
                  <c:v>3</c:v>
                </c:pt>
                <c:pt idx="254">
                  <c:v>3</c:v>
                </c:pt>
                <c:pt idx="255">
                  <c:v>3</c:v>
                </c:pt>
                <c:pt idx="256">
                  <c:v>3</c:v>
                </c:pt>
                <c:pt idx="257">
                  <c:v>3</c:v>
                </c:pt>
                <c:pt idx="258">
                  <c:v>3</c:v>
                </c:pt>
                <c:pt idx="259">
                  <c:v>3</c:v>
                </c:pt>
                <c:pt idx="260">
                  <c:v>3</c:v>
                </c:pt>
                <c:pt idx="261">
                  <c:v>3</c:v>
                </c:pt>
                <c:pt idx="262">
                  <c:v>3</c:v>
                </c:pt>
                <c:pt idx="263">
                  <c:v>3</c:v>
                </c:pt>
                <c:pt idx="264">
                  <c:v>3</c:v>
                </c:pt>
                <c:pt idx="265">
                  <c:v>3</c:v>
                </c:pt>
                <c:pt idx="266">
                  <c:v>3</c:v>
                </c:pt>
                <c:pt idx="267">
                  <c:v>3</c:v>
                </c:pt>
                <c:pt idx="268">
                  <c:v>3</c:v>
                </c:pt>
                <c:pt idx="269">
                  <c:v>3</c:v>
                </c:pt>
                <c:pt idx="270">
                  <c:v>3</c:v>
                </c:pt>
                <c:pt idx="271">
                  <c:v>3</c:v>
                </c:pt>
                <c:pt idx="272">
                  <c:v>3</c:v>
                </c:pt>
                <c:pt idx="273">
                  <c:v>3</c:v>
                </c:pt>
                <c:pt idx="274">
                  <c:v>3</c:v>
                </c:pt>
                <c:pt idx="275">
                  <c:v>3</c:v>
                </c:pt>
                <c:pt idx="276">
                  <c:v>3</c:v>
                </c:pt>
                <c:pt idx="277">
                  <c:v>3</c:v>
                </c:pt>
                <c:pt idx="278">
                  <c:v>3</c:v>
                </c:pt>
                <c:pt idx="279">
                  <c:v>3</c:v>
                </c:pt>
                <c:pt idx="280">
                  <c:v>3</c:v>
                </c:pt>
                <c:pt idx="281">
                  <c:v>3</c:v>
                </c:pt>
                <c:pt idx="282">
                  <c:v>3</c:v>
                </c:pt>
                <c:pt idx="283">
                  <c:v>3</c:v>
                </c:pt>
                <c:pt idx="284">
                  <c:v>3</c:v>
                </c:pt>
                <c:pt idx="285">
                  <c:v>3</c:v>
                </c:pt>
                <c:pt idx="286">
                  <c:v>3</c:v>
                </c:pt>
                <c:pt idx="287">
                  <c:v>3</c:v>
                </c:pt>
                <c:pt idx="288">
                  <c:v>3</c:v>
                </c:pt>
                <c:pt idx="289">
                  <c:v>3</c:v>
                </c:pt>
                <c:pt idx="290">
                  <c:v>3</c:v>
                </c:pt>
                <c:pt idx="291">
                  <c:v>3</c:v>
                </c:pt>
                <c:pt idx="292">
                  <c:v>3</c:v>
                </c:pt>
                <c:pt idx="293">
                  <c:v>3</c:v>
                </c:pt>
                <c:pt idx="294">
                  <c:v>3</c:v>
                </c:pt>
                <c:pt idx="295">
                  <c:v>3</c:v>
                </c:pt>
                <c:pt idx="296">
                  <c:v>3</c:v>
                </c:pt>
                <c:pt idx="297">
                  <c:v>3</c:v>
                </c:pt>
                <c:pt idx="298">
                  <c:v>3</c:v>
                </c:pt>
                <c:pt idx="299">
                  <c:v>3</c:v>
                </c:pt>
                <c:pt idx="300">
                  <c:v>3</c:v>
                </c:pt>
                <c:pt idx="301">
                  <c:v>3</c:v>
                </c:pt>
                <c:pt idx="302">
                  <c:v>3</c:v>
                </c:pt>
                <c:pt idx="303">
                  <c:v>3</c:v>
                </c:pt>
                <c:pt idx="304">
                  <c:v>3</c:v>
                </c:pt>
                <c:pt idx="305">
                  <c:v>3</c:v>
                </c:pt>
                <c:pt idx="306">
                  <c:v>3</c:v>
                </c:pt>
                <c:pt idx="307">
                  <c:v>3</c:v>
                </c:pt>
                <c:pt idx="308">
                  <c:v>3</c:v>
                </c:pt>
                <c:pt idx="309">
                  <c:v>3</c:v>
                </c:pt>
                <c:pt idx="310">
                  <c:v>3</c:v>
                </c:pt>
                <c:pt idx="311">
                  <c:v>3</c:v>
                </c:pt>
                <c:pt idx="312">
                  <c:v>3</c:v>
                </c:pt>
                <c:pt idx="313">
                  <c:v>3</c:v>
                </c:pt>
                <c:pt idx="314">
                  <c:v>3</c:v>
                </c:pt>
                <c:pt idx="315">
                  <c:v>3</c:v>
                </c:pt>
                <c:pt idx="316">
                  <c:v>3</c:v>
                </c:pt>
                <c:pt idx="317">
                  <c:v>3</c:v>
                </c:pt>
                <c:pt idx="318">
                  <c:v>3</c:v>
                </c:pt>
                <c:pt idx="319">
                  <c:v>3</c:v>
                </c:pt>
                <c:pt idx="320">
                  <c:v>3</c:v>
                </c:pt>
                <c:pt idx="321">
                  <c:v>3</c:v>
                </c:pt>
                <c:pt idx="322">
                  <c:v>3</c:v>
                </c:pt>
                <c:pt idx="323">
                  <c:v>3</c:v>
                </c:pt>
                <c:pt idx="324">
                  <c:v>3</c:v>
                </c:pt>
                <c:pt idx="325">
                  <c:v>3</c:v>
                </c:pt>
                <c:pt idx="326">
                  <c:v>3</c:v>
                </c:pt>
                <c:pt idx="327">
                  <c:v>3</c:v>
                </c:pt>
                <c:pt idx="328">
                  <c:v>3</c:v>
                </c:pt>
                <c:pt idx="329">
                  <c:v>3</c:v>
                </c:pt>
                <c:pt idx="330">
                  <c:v>3</c:v>
                </c:pt>
                <c:pt idx="331">
                  <c:v>3</c:v>
                </c:pt>
                <c:pt idx="332">
                  <c:v>3</c:v>
                </c:pt>
                <c:pt idx="333">
                  <c:v>3</c:v>
                </c:pt>
                <c:pt idx="334">
                  <c:v>3</c:v>
                </c:pt>
                <c:pt idx="335">
                  <c:v>3</c:v>
                </c:pt>
                <c:pt idx="336">
                  <c:v>3</c:v>
                </c:pt>
                <c:pt idx="337">
                  <c:v>3</c:v>
                </c:pt>
                <c:pt idx="338">
                  <c:v>3</c:v>
                </c:pt>
                <c:pt idx="339">
                  <c:v>3</c:v>
                </c:pt>
                <c:pt idx="340">
                  <c:v>3</c:v>
                </c:pt>
                <c:pt idx="341">
                  <c:v>3</c:v>
                </c:pt>
                <c:pt idx="342">
                  <c:v>3</c:v>
                </c:pt>
                <c:pt idx="343">
                  <c:v>3</c:v>
                </c:pt>
                <c:pt idx="344">
                  <c:v>3</c:v>
                </c:pt>
                <c:pt idx="345">
                  <c:v>3</c:v>
                </c:pt>
                <c:pt idx="346">
                  <c:v>3</c:v>
                </c:pt>
                <c:pt idx="347">
                  <c:v>3</c:v>
                </c:pt>
                <c:pt idx="348">
                  <c:v>3</c:v>
                </c:pt>
                <c:pt idx="349">
                  <c:v>3</c:v>
                </c:pt>
                <c:pt idx="350">
                  <c:v>3</c:v>
                </c:pt>
                <c:pt idx="351">
                  <c:v>3</c:v>
                </c:pt>
                <c:pt idx="352">
                  <c:v>3</c:v>
                </c:pt>
                <c:pt idx="353">
                  <c:v>3</c:v>
                </c:pt>
                <c:pt idx="354">
                  <c:v>3</c:v>
                </c:pt>
                <c:pt idx="355">
                  <c:v>3</c:v>
                </c:pt>
                <c:pt idx="356">
                  <c:v>3</c:v>
                </c:pt>
                <c:pt idx="357">
                  <c:v>3</c:v>
                </c:pt>
                <c:pt idx="358">
                  <c:v>3</c:v>
                </c:pt>
                <c:pt idx="359">
                  <c:v>3</c:v>
                </c:pt>
                <c:pt idx="360">
                  <c:v>3</c:v>
                </c:pt>
                <c:pt idx="361">
                  <c:v>3</c:v>
                </c:pt>
                <c:pt idx="362">
                  <c:v>3</c:v>
                </c:pt>
                <c:pt idx="363">
                  <c:v>3</c:v>
                </c:pt>
                <c:pt idx="364">
                  <c:v>3</c:v>
                </c:pt>
                <c:pt idx="365">
                  <c:v>3</c:v>
                </c:pt>
                <c:pt idx="366">
                  <c:v>3</c:v>
                </c:pt>
                <c:pt idx="367">
                  <c:v>3</c:v>
                </c:pt>
                <c:pt idx="368">
                  <c:v>3</c:v>
                </c:pt>
                <c:pt idx="369">
                  <c:v>3</c:v>
                </c:pt>
                <c:pt idx="370">
                  <c:v>3</c:v>
                </c:pt>
                <c:pt idx="371">
                  <c:v>3</c:v>
                </c:pt>
                <c:pt idx="372">
                  <c:v>3</c:v>
                </c:pt>
                <c:pt idx="373">
                  <c:v>3</c:v>
                </c:pt>
                <c:pt idx="374">
                  <c:v>3</c:v>
                </c:pt>
                <c:pt idx="375">
                  <c:v>3</c:v>
                </c:pt>
                <c:pt idx="376">
                  <c:v>3</c:v>
                </c:pt>
                <c:pt idx="377">
                  <c:v>3</c:v>
                </c:pt>
                <c:pt idx="378">
                  <c:v>3</c:v>
                </c:pt>
                <c:pt idx="379">
                  <c:v>3</c:v>
                </c:pt>
                <c:pt idx="380">
                  <c:v>3</c:v>
                </c:pt>
                <c:pt idx="381">
                  <c:v>3</c:v>
                </c:pt>
                <c:pt idx="382">
                  <c:v>3</c:v>
                </c:pt>
                <c:pt idx="383">
                  <c:v>3</c:v>
                </c:pt>
                <c:pt idx="384">
                  <c:v>3</c:v>
                </c:pt>
                <c:pt idx="385">
                  <c:v>3</c:v>
                </c:pt>
                <c:pt idx="386">
                  <c:v>3</c:v>
                </c:pt>
                <c:pt idx="387">
                  <c:v>3</c:v>
                </c:pt>
                <c:pt idx="388">
                  <c:v>3</c:v>
                </c:pt>
                <c:pt idx="389">
                  <c:v>3</c:v>
                </c:pt>
                <c:pt idx="390">
                  <c:v>3</c:v>
                </c:pt>
                <c:pt idx="391">
                  <c:v>3</c:v>
                </c:pt>
                <c:pt idx="392">
                  <c:v>3</c:v>
                </c:pt>
                <c:pt idx="393">
                  <c:v>3</c:v>
                </c:pt>
                <c:pt idx="394">
                  <c:v>3</c:v>
                </c:pt>
                <c:pt idx="395">
                  <c:v>3</c:v>
                </c:pt>
                <c:pt idx="396">
                  <c:v>3</c:v>
                </c:pt>
                <c:pt idx="397">
                  <c:v>3</c:v>
                </c:pt>
                <c:pt idx="398">
                  <c:v>3</c:v>
                </c:pt>
                <c:pt idx="399">
                  <c:v>3</c:v>
                </c:pt>
                <c:pt idx="400">
                  <c:v>3</c:v>
                </c:pt>
                <c:pt idx="401">
                  <c:v>3</c:v>
                </c:pt>
                <c:pt idx="402">
                  <c:v>3</c:v>
                </c:pt>
                <c:pt idx="403">
                  <c:v>3</c:v>
                </c:pt>
                <c:pt idx="404">
                  <c:v>3</c:v>
                </c:pt>
                <c:pt idx="405">
                  <c:v>3</c:v>
                </c:pt>
                <c:pt idx="406">
                  <c:v>3</c:v>
                </c:pt>
                <c:pt idx="407">
                  <c:v>3</c:v>
                </c:pt>
                <c:pt idx="408">
                  <c:v>3</c:v>
                </c:pt>
                <c:pt idx="409">
                  <c:v>3</c:v>
                </c:pt>
                <c:pt idx="410">
                  <c:v>3</c:v>
                </c:pt>
                <c:pt idx="411">
                  <c:v>3</c:v>
                </c:pt>
                <c:pt idx="412">
                  <c:v>3</c:v>
                </c:pt>
                <c:pt idx="413">
                  <c:v>3</c:v>
                </c:pt>
                <c:pt idx="414">
                  <c:v>3</c:v>
                </c:pt>
                <c:pt idx="415">
                  <c:v>3</c:v>
                </c:pt>
                <c:pt idx="416">
                  <c:v>3</c:v>
                </c:pt>
                <c:pt idx="417">
                  <c:v>3</c:v>
                </c:pt>
                <c:pt idx="418">
                  <c:v>3</c:v>
                </c:pt>
                <c:pt idx="419">
                  <c:v>3</c:v>
                </c:pt>
                <c:pt idx="420">
                  <c:v>3</c:v>
                </c:pt>
                <c:pt idx="421">
                  <c:v>3</c:v>
                </c:pt>
                <c:pt idx="422">
                  <c:v>3</c:v>
                </c:pt>
                <c:pt idx="423">
                  <c:v>3</c:v>
                </c:pt>
                <c:pt idx="424">
                  <c:v>3</c:v>
                </c:pt>
                <c:pt idx="425">
                  <c:v>3</c:v>
                </c:pt>
                <c:pt idx="426">
                  <c:v>3</c:v>
                </c:pt>
                <c:pt idx="427">
                  <c:v>3</c:v>
                </c:pt>
                <c:pt idx="428">
                  <c:v>3</c:v>
                </c:pt>
                <c:pt idx="429">
                  <c:v>3</c:v>
                </c:pt>
                <c:pt idx="430">
                  <c:v>3</c:v>
                </c:pt>
                <c:pt idx="431">
                  <c:v>3</c:v>
                </c:pt>
                <c:pt idx="432">
                  <c:v>3</c:v>
                </c:pt>
                <c:pt idx="433">
                  <c:v>3</c:v>
                </c:pt>
                <c:pt idx="434">
                  <c:v>3</c:v>
                </c:pt>
                <c:pt idx="435">
                  <c:v>3</c:v>
                </c:pt>
                <c:pt idx="436">
                  <c:v>3</c:v>
                </c:pt>
                <c:pt idx="437">
                  <c:v>3</c:v>
                </c:pt>
                <c:pt idx="438">
                  <c:v>3</c:v>
                </c:pt>
                <c:pt idx="439">
                  <c:v>3</c:v>
                </c:pt>
                <c:pt idx="440">
                  <c:v>3</c:v>
                </c:pt>
                <c:pt idx="441">
                  <c:v>3</c:v>
                </c:pt>
                <c:pt idx="442">
                  <c:v>3</c:v>
                </c:pt>
                <c:pt idx="443">
                  <c:v>3</c:v>
                </c:pt>
                <c:pt idx="444">
                  <c:v>3</c:v>
                </c:pt>
                <c:pt idx="445">
                  <c:v>3</c:v>
                </c:pt>
                <c:pt idx="446">
                  <c:v>3</c:v>
                </c:pt>
                <c:pt idx="447">
                  <c:v>3</c:v>
                </c:pt>
                <c:pt idx="448">
                  <c:v>3</c:v>
                </c:pt>
                <c:pt idx="449">
                  <c:v>3</c:v>
                </c:pt>
                <c:pt idx="450">
                  <c:v>3</c:v>
                </c:pt>
                <c:pt idx="451">
                  <c:v>3</c:v>
                </c:pt>
                <c:pt idx="452">
                  <c:v>3</c:v>
                </c:pt>
                <c:pt idx="453">
                  <c:v>3</c:v>
                </c:pt>
                <c:pt idx="454">
                  <c:v>3</c:v>
                </c:pt>
                <c:pt idx="455">
                  <c:v>3</c:v>
                </c:pt>
                <c:pt idx="456">
                  <c:v>3</c:v>
                </c:pt>
                <c:pt idx="457">
                  <c:v>3</c:v>
                </c:pt>
                <c:pt idx="458">
                  <c:v>3</c:v>
                </c:pt>
                <c:pt idx="459">
                  <c:v>3</c:v>
                </c:pt>
                <c:pt idx="460">
                  <c:v>3</c:v>
                </c:pt>
                <c:pt idx="461">
                  <c:v>3</c:v>
                </c:pt>
                <c:pt idx="462">
                  <c:v>3</c:v>
                </c:pt>
                <c:pt idx="463">
                  <c:v>3</c:v>
                </c:pt>
                <c:pt idx="464">
                  <c:v>3</c:v>
                </c:pt>
                <c:pt idx="465">
                  <c:v>3</c:v>
                </c:pt>
                <c:pt idx="466">
                  <c:v>3</c:v>
                </c:pt>
                <c:pt idx="467">
                  <c:v>3</c:v>
                </c:pt>
                <c:pt idx="468">
                  <c:v>3</c:v>
                </c:pt>
                <c:pt idx="469">
                  <c:v>3</c:v>
                </c:pt>
                <c:pt idx="470">
                  <c:v>3</c:v>
                </c:pt>
                <c:pt idx="471">
                  <c:v>3</c:v>
                </c:pt>
                <c:pt idx="472">
                  <c:v>3</c:v>
                </c:pt>
                <c:pt idx="473">
                  <c:v>3</c:v>
                </c:pt>
                <c:pt idx="474">
                  <c:v>3</c:v>
                </c:pt>
                <c:pt idx="475">
                  <c:v>3</c:v>
                </c:pt>
                <c:pt idx="476">
                  <c:v>3</c:v>
                </c:pt>
                <c:pt idx="477">
                  <c:v>3</c:v>
                </c:pt>
                <c:pt idx="478">
                  <c:v>3</c:v>
                </c:pt>
                <c:pt idx="479">
                  <c:v>3</c:v>
                </c:pt>
                <c:pt idx="480">
                  <c:v>3</c:v>
                </c:pt>
                <c:pt idx="481">
                  <c:v>3</c:v>
                </c:pt>
                <c:pt idx="482">
                  <c:v>3</c:v>
                </c:pt>
                <c:pt idx="483">
                  <c:v>3</c:v>
                </c:pt>
                <c:pt idx="484">
                  <c:v>3</c:v>
                </c:pt>
                <c:pt idx="485">
                  <c:v>3</c:v>
                </c:pt>
                <c:pt idx="486">
                  <c:v>3</c:v>
                </c:pt>
                <c:pt idx="487">
                  <c:v>3</c:v>
                </c:pt>
                <c:pt idx="488">
                  <c:v>3</c:v>
                </c:pt>
                <c:pt idx="489">
                  <c:v>3</c:v>
                </c:pt>
                <c:pt idx="490">
                  <c:v>3</c:v>
                </c:pt>
                <c:pt idx="491">
                  <c:v>3</c:v>
                </c:pt>
                <c:pt idx="492">
                  <c:v>3</c:v>
                </c:pt>
                <c:pt idx="493">
                  <c:v>3</c:v>
                </c:pt>
                <c:pt idx="494">
                  <c:v>3</c:v>
                </c:pt>
                <c:pt idx="495">
                  <c:v>3</c:v>
                </c:pt>
                <c:pt idx="496">
                  <c:v>3</c:v>
                </c:pt>
                <c:pt idx="497">
                  <c:v>3</c:v>
                </c:pt>
                <c:pt idx="498">
                  <c:v>3</c:v>
                </c:pt>
                <c:pt idx="499">
                  <c:v>3</c:v>
                </c:pt>
              </c:numCache>
            </c:numRef>
          </c:yVal>
          <c:smooth val="0"/>
          <c:extLst>
            <c:ext xmlns:c16="http://schemas.microsoft.com/office/drawing/2014/chart" uri="{C3380CC4-5D6E-409C-BE32-E72D297353CC}">
              <c16:uniqueId val="{00000002-A17B-408F-A18B-08E7A948F0EE}"/>
            </c:ext>
          </c:extLst>
        </c:ser>
        <c:dLbls>
          <c:showLegendKey val="0"/>
          <c:showVal val="0"/>
          <c:showCatName val="0"/>
          <c:showSerName val="0"/>
          <c:showPercent val="0"/>
          <c:showBubbleSize val="0"/>
        </c:dLbls>
        <c:axId val="466983768"/>
        <c:axId val="466979176"/>
      </c:scatterChart>
      <c:valAx>
        <c:axId val="4669837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Laktationstag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6979176"/>
        <c:crosses val="autoZero"/>
        <c:crossBetween val="midCat"/>
      </c:valAx>
      <c:valAx>
        <c:axId val="466979176"/>
        <c:scaling>
          <c:orientation val="minMax"/>
          <c:max val="4"/>
          <c:min val="2.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Körperkonditionsnote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6983768"/>
        <c:crosses val="autoZero"/>
        <c:crossBetween val="midCat"/>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BCS!$H$3</c:f>
              <c:strCache>
                <c:ptCount val="1"/>
                <c:pt idx="0">
                  <c:v>Optimalverlauf</c:v>
                </c:pt>
              </c:strCache>
            </c:strRef>
          </c:tx>
          <c:spPr>
            <a:ln w="19050" cap="rnd">
              <a:solidFill>
                <a:schemeClr val="accent1"/>
              </a:solidFill>
              <a:round/>
            </a:ln>
            <a:effectLst/>
          </c:spPr>
          <c:marker>
            <c:symbol val="none"/>
          </c:marker>
          <c:xVal>
            <c:numRef>
              <c:f>BCS!$G$4:$G$503</c:f>
              <c:numCache>
                <c:formatCode>General</c:formatCode>
                <c:ptCount val="5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numCache>
            </c:numRef>
          </c:xVal>
          <c:yVal>
            <c:numRef>
              <c:f>BCS!$H$4:$H$503</c:f>
              <c:numCache>
                <c:formatCode>0.000</c:formatCode>
                <c:ptCount val="500"/>
                <c:pt idx="0">
                  <c:v>4</c:v>
                </c:pt>
                <c:pt idx="1">
                  <c:v>4</c:v>
                </c:pt>
                <c:pt idx="2">
                  <c:v>4</c:v>
                </c:pt>
                <c:pt idx="3">
                  <c:v>4</c:v>
                </c:pt>
                <c:pt idx="4">
                  <c:v>4</c:v>
                </c:pt>
                <c:pt idx="5">
                  <c:v>4</c:v>
                </c:pt>
                <c:pt idx="6">
                  <c:v>4</c:v>
                </c:pt>
                <c:pt idx="7">
                  <c:v>4</c:v>
                </c:pt>
                <c:pt idx="8">
                  <c:v>4</c:v>
                </c:pt>
                <c:pt idx="9">
                  <c:v>4</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pt idx="25">
                  <c:v>3.5</c:v>
                </c:pt>
                <c:pt idx="26">
                  <c:v>3.5</c:v>
                </c:pt>
                <c:pt idx="27">
                  <c:v>3.5</c:v>
                </c:pt>
                <c:pt idx="28">
                  <c:v>3.5</c:v>
                </c:pt>
                <c:pt idx="29">
                  <c:v>3.5</c:v>
                </c:pt>
                <c:pt idx="30">
                  <c:v>3.5</c:v>
                </c:pt>
                <c:pt idx="31">
                  <c:v>3.5</c:v>
                </c:pt>
                <c:pt idx="32">
                  <c:v>3.5</c:v>
                </c:pt>
                <c:pt idx="33">
                  <c:v>3.5</c:v>
                </c:pt>
                <c:pt idx="34">
                  <c:v>3.5</c:v>
                </c:pt>
                <c:pt idx="35">
                  <c:v>3.5</c:v>
                </c:pt>
                <c:pt idx="36">
                  <c:v>3.5</c:v>
                </c:pt>
                <c:pt idx="37">
                  <c:v>3.5</c:v>
                </c:pt>
                <c:pt idx="38">
                  <c:v>3.5</c:v>
                </c:pt>
                <c:pt idx="39">
                  <c:v>3.5</c:v>
                </c:pt>
                <c:pt idx="40">
                  <c:v>3.5</c:v>
                </c:pt>
                <c:pt idx="41">
                  <c:v>3.5</c:v>
                </c:pt>
                <c:pt idx="42">
                  <c:v>3.5</c:v>
                </c:pt>
                <c:pt idx="43">
                  <c:v>3.5</c:v>
                </c:pt>
                <c:pt idx="44">
                  <c:v>3.5</c:v>
                </c:pt>
                <c:pt idx="45">
                  <c:v>3.5</c:v>
                </c:pt>
                <c:pt idx="46">
                  <c:v>3.5</c:v>
                </c:pt>
                <c:pt idx="47">
                  <c:v>3.5</c:v>
                </c:pt>
                <c:pt idx="48">
                  <c:v>3.5</c:v>
                </c:pt>
                <c:pt idx="49">
                  <c:v>3.5</c:v>
                </c:pt>
                <c:pt idx="50">
                  <c:v>3.5</c:v>
                </c:pt>
                <c:pt idx="51">
                  <c:v>3.5</c:v>
                </c:pt>
                <c:pt idx="52">
                  <c:v>3.5</c:v>
                </c:pt>
                <c:pt idx="53">
                  <c:v>3.5</c:v>
                </c:pt>
                <c:pt idx="54">
                  <c:v>3.5</c:v>
                </c:pt>
                <c:pt idx="55">
                  <c:v>3.5</c:v>
                </c:pt>
                <c:pt idx="56">
                  <c:v>3.5</c:v>
                </c:pt>
                <c:pt idx="57">
                  <c:v>3.5</c:v>
                </c:pt>
                <c:pt idx="58">
                  <c:v>3.5</c:v>
                </c:pt>
                <c:pt idx="59">
                  <c:v>3.5</c:v>
                </c:pt>
                <c:pt idx="60">
                  <c:v>3.5</c:v>
                </c:pt>
                <c:pt idx="61">
                  <c:v>3.5</c:v>
                </c:pt>
                <c:pt idx="62">
                  <c:v>3.5</c:v>
                </c:pt>
                <c:pt idx="63">
                  <c:v>3.5</c:v>
                </c:pt>
                <c:pt idx="64">
                  <c:v>3.5</c:v>
                </c:pt>
                <c:pt idx="65">
                  <c:v>3.5</c:v>
                </c:pt>
                <c:pt idx="66">
                  <c:v>3.5</c:v>
                </c:pt>
                <c:pt idx="67">
                  <c:v>3.5</c:v>
                </c:pt>
                <c:pt idx="68">
                  <c:v>3.5</c:v>
                </c:pt>
                <c:pt idx="69">
                  <c:v>3.5</c:v>
                </c:pt>
                <c:pt idx="70">
                  <c:v>3.5</c:v>
                </c:pt>
                <c:pt idx="71">
                  <c:v>3.5</c:v>
                </c:pt>
                <c:pt idx="72">
                  <c:v>3.5</c:v>
                </c:pt>
                <c:pt idx="73">
                  <c:v>3.5</c:v>
                </c:pt>
                <c:pt idx="74">
                  <c:v>3.5</c:v>
                </c:pt>
                <c:pt idx="75">
                  <c:v>3.5</c:v>
                </c:pt>
                <c:pt idx="76">
                  <c:v>3.5</c:v>
                </c:pt>
                <c:pt idx="77">
                  <c:v>3.5</c:v>
                </c:pt>
                <c:pt idx="78">
                  <c:v>3.5</c:v>
                </c:pt>
                <c:pt idx="79">
                  <c:v>3.5</c:v>
                </c:pt>
                <c:pt idx="80">
                  <c:v>3.5</c:v>
                </c:pt>
                <c:pt idx="81">
                  <c:v>3.5</c:v>
                </c:pt>
                <c:pt idx="82">
                  <c:v>3.5</c:v>
                </c:pt>
                <c:pt idx="83">
                  <c:v>3.5</c:v>
                </c:pt>
                <c:pt idx="84">
                  <c:v>3.5</c:v>
                </c:pt>
                <c:pt idx="85">
                  <c:v>3.5</c:v>
                </c:pt>
                <c:pt idx="86">
                  <c:v>3.5</c:v>
                </c:pt>
                <c:pt idx="87">
                  <c:v>3.5</c:v>
                </c:pt>
                <c:pt idx="88">
                  <c:v>3.5</c:v>
                </c:pt>
                <c:pt idx="89">
                  <c:v>3.5</c:v>
                </c:pt>
                <c:pt idx="90">
                  <c:v>3.75</c:v>
                </c:pt>
                <c:pt idx="91">
                  <c:v>3.75</c:v>
                </c:pt>
                <c:pt idx="92">
                  <c:v>3.75</c:v>
                </c:pt>
                <c:pt idx="93">
                  <c:v>3.75</c:v>
                </c:pt>
                <c:pt idx="94">
                  <c:v>3.75</c:v>
                </c:pt>
                <c:pt idx="95">
                  <c:v>3.75</c:v>
                </c:pt>
                <c:pt idx="96">
                  <c:v>3.75</c:v>
                </c:pt>
                <c:pt idx="97">
                  <c:v>3.75</c:v>
                </c:pt>
                <c:pt idx="98">
                  <c:v>3.75</c:v>
                </c:pt>
                <c:pt idx="99">
                  <c:v>3.75</c:v>
                </c:pt>
                <c:pt idx="100">
                  <c:v>3.75</c:v>
                </c:pt>
                <c:pt idx="101">
                  <c:v>3.75</c:v>
                </c:pt>
                <c:pt idx="102">
                  <c:v>3.75</c:v>
                </c:pt>
                <c:pt idx="103">
                  <c:v>3.75</c:v>
                </c:pt>
                <c:pt idx="104">
                  <c:v>3.75</c:v>
                </c:pt>
                <c:pt idx="105">
                  <c:v>3.75</c:v>
                </c:pt>
                <c:pt idx="106">
                  <c:v>3.75</c:v>
                </c:pt>
                <c:pt idx="107">
                  <c:v>3.75</c:v>
                </c:pt>
                <c:pt idx="108">
                  <c:v>3.75</c:v>
                </c:pt>
                <c:pt idx="109">
                  <c:v>3.75</c:v>
                </c:pt>
                <c:pt idx="110">
                  <c:v>3.75</c:v>
                </c:pt>
                <c:pt idx="111">
                  <c:v>3.75</c:v>
                </c:pt>
                <c:pt idx="112">
                  <c:v>3.75</c:v>
                </c:pt>
                <c:pt idx="113">
                  <c:v>3.75</c:v>
                </c:pt>
                <c:pt idx="114">
                  <c:v>3.75</c:v>
                </c:pt>
                <c:pt idx="115">
                  <c:v>3.75</c:v>
                </c:pt>
                <c:pt idx="116">
                  <c:v>3.75</c:v>
                </c:pt>
                <c:pt idx="117">
                  <c:v>3.75</c:v>
                </c:pt>
                <c:pt idx="118">
                  <c:v>3.75</c:v>
                </c:pt>
                <c:pt idx="119">
                  <c:v>3.75</c:v>
                </c:pt>
                <c:pt idx="120">
                  <c:v>3.75</c:v>
                </c:pt>
                <c:pt idx="121">
                  <c:v>3.75</c:v>
                </c:pt>
                <c:pt idx="122">
                  <c:v>3.75</c:v>
                </c:pt>
                <c:pt idx="123">
                  <c:v>3.75</c:v>
                </c:pt>
                <c:pt idx="124">
                  <c:v>3.75</c:v>
                </c:pt>
                <c:pt idx="125">
                  <c:v>3.75</c:v>
                </c:pt>
                <c:pt idx="126">
                  <c:v>3.75</c:v>
                </c:pt>
                <c:pt idx="127">
                  <c:v>3.75</c:v>
                </c:pt>
                <c:pt idx="128">
                  <c:v>3.75</c:v>
                </c:pt>
                <c:pt idx="129">
                  <c:v>3.75</c:v>
                </c:pt>
                <c:pt idx="130">
                  <c:v>3.75</c:v>
                </c:pt>
                <c:pt idx="131">
                  <c:v>3.75</c:v>
                </c:pt>
                <c:pt idx="132">
                  <c:v>3.75</c:v>
                </c:pt>
                <c:pt idx="133">
                  <c:v>3.75</c:v>
                </c:pt>
                <c:pt idx="134">
                  <c:v>3.75</c:v>
                </c:pt>
                <c:pt idx="135">
                  <c:v>3.75</c:v>
                </c:pt>
                <c:pt idx="136">
                  <c:v>3.75</c:v>
                </c:pt>
                <c:pt idx="137">
                  <c:v>3.75</c:v>
                </c:pt>
                <c:pt idx="138">
                  <c:v>3.75</c:v>
                </c:pt>
                <c:pt idx="139">
                  <c:v>3.75</c:v>
                </c:pt>
                <c:pt idx="140">
                  <c:v>3.75</c:v>
                </c:pt>
                <c:pt idx="141">
                  <c:v>3.75</c:v>
                </c:pt>
                <c:pt idx="142">
                  <c:v>3.75</c:v>
                </c:pt>
                <c:pt idx="143">
                  <c:v>3.75</c:v>
                </c:pt>
                <c:pt idx="144">
                  <c:v>3.75</c:v>
                </c:pt>
                <c:pt idx="145">
                  <c:v>3.75</c:v>
                </c:pt>
                <c:pt idx="146">
                  <c:v>3.75</c:v>
                </c:pt>
                <c:pt idx="147">
                  <c:v>3.75</c:v>
                </c:pt>
                <c:pt idx="148">
                  <c:v>3.75</c:v>
                </c:pt>
                <c:pt idx="149">
                  <c:v>3.75</c:v>
                </c:pt>
                <c:pt idx="150">
                  <c:v>3.75</c:v>
                </c:pt>
                <c:pt idx="151">
                  <c:v>3.75</c:v>
                </c:pt>
                <c:pt idx="152">
                  <c:v>3.75</c:v>
                </c:pt>
                <c:pt idx="153">
                  <c:v>3.75</c:v>
                </c:pt>
                <c:pt idx="154">
                  <c:v>3.75</c:v>
                </c:pt>
                <c:pt idx="155">
                  <c:v>3.75</c:v>
                </c:pt>
                <c:pt idx="156">
                  <c:v>3.75</c:v>
                </c:pt>
                <c:pt idx="157">
                  <c:v>3.75</c:v>
                </c:pt>
                <c:pt idx="158">
                  <c:v>3.75</c:v>
                </c:pt>
                <c:pt idx="159">
                  <c:v>3.75</c:v>
                </c:pt>
                <c:pt idx="160">
                  <c:v>3.75</c:v>
                </c:pt>
                <c:pt idx="161">
                  <c:v>3.75</c:v>
                </c:pt>
                <c:pt idx="162">
                  <c:v>3.75</c:v>
                </c:pt>
                <c:pt idx="163">
                  <c:v>3.75</c:v>
                </c:pt>
                <c:pt idx="164">
                  <c:v>3.75</c:v>
                </c:pt>
                <c:pt idx="165">
                  <c:v>3.75</c:v>
                </c:pt>
                <c:pt idx="166">
                  <c:v>3.75</c:v>
                </c:pt>
                <c:pt idx="167">
                  <c:v>3.75</c:v>
                </c:pt>
                <c:pt idx="168">
                  <c:v>3.75</c:v>
                </c:pt>
                <c:pt idx="169">
                  <c:v>3.75</c:v>
                </c:pt>
                <c:pt idx="170">
                  <c:v>3.75</c:v>
                </c:pt>
                <c:pt idx="171">
                  <c:v>3.75</c:v>
                </c:pt>
                <c:pt idx="172">
                  <c:v>3.75</c:v>
                </c:pt>
                <c:pt idx="173">
                  <c:v>3.75</c:v>
                </c:pt>
                <c:pt idx="174">
                  <c:v>3.75</c:v>
                </c:pt>
                <c:pt idx="175">
                  <c:v>3.75</c:v>
                </c:pt>
                <c:pt idx="176">
                  <c:v>3.75</c:v>
                </c:pt>
                <c:pt idx="177">
                  <c:v>3.75</c:v>
                </c:pt>
                <c:pt idx="178">
                  <c:v>3.75</c:v>
                </c:pt>
                <c:pt idx="179">
                  <c:v>3.75</c:v>
                </c:pt>
                <c:pt idx="180">
                  <c:v>4</c:v>
                </c:pt>
                <c:pt idx="181">
                  <c:v>4</c:v>
                </c:pt>
                <c:pt idx="182">
                  <c:v>4</c:v>
                </c:pt>
                <c:pt idx="183">
                  <c:v>4</c:v>
                </c:pt>
                <c:pt idx="184">
                  <c:v>4</c:v>
                </c:pt>
                <c:pt idx="185">
                  <c:v>4</c:v>
                </c:pt>
                <c:pt idx="186">
                  <c:v>4</c:v>
                </c:pt>
                <c:pt idx="187">
                  <c:v>4</c:v>
                </c:pt>
                <c:pt idx="188">
                  <c:v>4</c:v>
                </c:pt>
                <c:pt idx="189">
                  <c:v>4</c:v>
                </c:pt>
                <c:pt idx="190">
                  <c:v>4</c:v>
                </c:pt>
                <c:pt idx="191">
                  <c:v>4</c:v>
                </c:pt>
                <c:pt idx="192">
                  <c:v>4</c:v>
                </c:pt>
                <c:pt idx="193">
                  <c:v>4</c:v>
                </c:pt>
                <c:pt idx="194">
                  <c:v>4</c:v>
                </c:pt>
                <c:pt idx="195">
                  <c:v>4</c:v>
                </c:pt>
                <c:pt idx="196">
                  <c:v>4</c:v>
                </c:pt>
                <c:pt idx="197">
                  <c:v>4</c:v>
                </c:pt>
                <c:pt idx="198">
                  <c:v>4</c:v>
                </c:pt>
                <c:pt idx="199">
                  <c:v>4</c:v>
                </c:pt>
                <c:pt idx="200">
                  <c:v>4</c:v>
                </c:pt>
                <c:pt idx="201">
                  <c:v>4</c:v>
                </c:pt>
                <c:pt idx="202">
                  <c:v>4</c:v>
                </c:pt>
                <c:pt idx="203">
                  <c:v>4</c:v>
                </c:pt>
                <c:pt idx="204">
                  <c:v>4</c:v>
                </c:pt>
                <c:pt idx="205">
                  <c:v>4</c:v>
                </c:pt>
                <c:pt idx="206">
                  <c:v>4</c:v>
                </c:pt>
                <c:pt idx="207">
                  <c:v>4</c:v>
                </c:pt>
                <c:pt idx="208">
                  <c:v>4</c:v>
                </c:pt>
                <c:pt idx="209">
                  <c:v>4</c:v>
                </c:pt>
                <c:pt idx="210">
                  <c:v>4</c:v>
                </c:pt>
                <c:pt idx="211">
                  <c:v>4</c:v>
                </c:pt>
                <c:pt idx="212">
                  <c:v>4</c:v>
                </c:pt>
                <c:pt idx="213">
                  <c:v>4</c:v>
                </c:pt>
                <c:pt idx="214">
                  <c:v>4</c:v>
                </c:pt>
                <c:pt idx="215">
                  <c:v>4</c:v>
                </c:pt>
                <c:pt idx="216">
                  <c:v>4</c:v>
                </c:pt>
                <c:pt idx="217">
                  <c:v>4</c:v>
                </c:pt>
                <c:pt idx="218">
                  <c:v>4</c:v>
                </c:pt>
                <c:pt idx="219">
                  <c:v>4</c:v>
                </c:pt>
                <c:pt idx="220">
                  <c:v>4</c:v>
                </c:pt>
                <c:pt idx="221">
                  <c:v>4</c:v>
                </c:pt>
                <c:pt idx="222">
                  <c:v>4</c:v>
                </c:pt>
                <c:pt idx="223">
                  <c:v>4</c:v>
                </c:pt>
                <c:pt idx="224">
                  <c:v>4</c:v>
                </c:pt>
                <c:pt idx="225">
                  <c:v>4</c:v>
                </c:pt>
                <c:pt idx="226">
                  <c:v>4</c:v>
                </c:pt>
                <c:pt idx="227">
                  <c:v>4</c:v>
                </c:pt>
                <c:pt idx="228">
                  <c:v>4</c:v>
                </c:pt>
                <c:pt idx="229">
                  <c:v>4</c:v>
                </c:pt>
                <c:pt idx="230">
                  <c:v>4</c:v>
                </c:pt>
                <c:pt idx="231">
                  <c:v>4</c:v>
                </c:pt>
                <c:pt idx="232">
                  <c:v>4</c:v>
                </c:pt>
                <c:pt idx="233">
                  <c:v>4</c:v>
                </c:pt>
                <c:pt idx="234">
                  <c:v>4</c:v>
                </c:pt>
                <c:pt idx="235">
                  <c:v>4</c:v>
                </c:pt>
                <c:pt idx="236">
                  <c:v>4</c:v>
                </c:pt>
                <c:pt idx="237">
                  <c:v>4</c:v>
                </c:pt>
                <c:pt idx="238">
                  <c:v>4</c:v>
                </c:pt>
                <c:pt idx="239">
                  <c:v>4</c:v>
                </c:pt>
                <c:pt idx="240">
                  <c:v>4</c:v>
                </c:pt>
                <c:pt idx="241">
                  <c:v>4</c:v>
                </c:pt>
                <c:pt idx="242">
                  <c:v>4</c:v>
                </c:pt>
                <c:pt idx="243">
                  <c:v>4</c:v>
                </c:pt>
                <c:pt idx="244">
                  <c:v>4</c:v>
                </c:pt>
                <c:pt idx="245">
                  <c:v>4</c:v>
                </c:pt>
                <c:pt idx="246">
                  <c:v>4</c:v>
                </c:pt>
                <c:pt idx="247">
                  <c:v>4</c:v>
                </c:pt>
                <c:pt idx="248">
                  <c:v>4</c:v>
                </c:pt>
                <c:pt idx="249">
                  <c:v>4</c:v>
                </c:pt>
                <c:pt idx="250">
                  <c:v>4</c:v>
                </c:pt>
                <c:pt idx="251">
                  <c:v>4</c:v>
                </c:pt>
                <c:pt idx="252">
                  <c:v>4</c:v>
                </c:pt>
                <c:pt idx="253">
                  <c:v>4</c:v>
                </c:pt>
                <c:pt idx="254">
                  <c:v>4</c:v>
                </c:pt>
                <c:pt idx="255">
                  <c:v>4</c:v>
                </c:pt>
                <c:pt idx="256">
                  <c:v>4</c:v>
                </c:pt>
                <c:pt idx="257">
                  <c:v>4</c:v>
                </c:pt>
                <c:pt idx="258">
                  <c:v>4</c:v>
                </c:pt>
                <c:pt idx="259">
                  <c:v>4</c:v>
                </c:pt>
                <c:pt idx="260">
                  <c:v>4</c:v>
                </c:pt>
                <c:pt idx="261">
                  <c:v>4</c:v>
                </c:pt>
                <c:pt idx="262">
                  <c:v>4</c:v>
                </c:pt>
                <c:pt idx="263">
                  <c:v>4</c:v>
                </c:pt>
                <c:pt idx="264">
                  <c:v>4</c:v>
                </c:pt>
                <c:pt idx="265">
                  <c:v>4</c:v>
                </c:pt>
                <c:pt idx="266">
                  <c:v>4</c:v>
                </c:pt>
                <c:pt idx="267">
                  <c:v>4</c:v>
                </c:pt>
                <c:pt idx="268">
                  <c:v>4</c:v>
                </c:pt>
                <c:pt idx="269">
                  <c:v>4</c:v>
                </c:pt>
                <c:pt idx="270">
                  <c:v>4</c:v>
                </c:pt>
                <c:pt idx="271">
                  <c:v>4</c:v>
                </c:pt>
                <c:pt idx="272">
                  <c:v>4</c:v>
                </c:pt>
                <c:pt idx="273">
                  <c:v>4</c:v>
                </c:pt>
                <c:pt idx="274">
                  <c:v>4</c:v>
                </c:pt>
                <c:pt idx="275">
                  <c:v>4</c:v>
                </c:pt>
                <c:pt idx="276">
                  <c:v>4</c:v>
                </c:pt>
                <c:pt idx="277">
                  <c:v>4</c:v>
                </c:pt>
                <c:pt idx="278">
                  <c:v>4</c:v>
                </c:pt>
                <c:pt idx="279">
                  <c:v>4</c:v>
                </c:pt>
                <c:pt idx="280">
                  <c:v>4</c:v>
                </c:pt>
                <c:pt idx="281">
                  <c:v>4</c:v>
                </c:pt>
                <c:pt idx="282">
                  <c:v>4</c:v>
                </c:pt>
                <c:pt idx="283">
                  <c:v>4</c:v>
                </c:pt>
                <c:pt idx="284">
                  <c:v>4</c:v>
                </c:pt>
                <c:pt idx="285">
                  <c:v>4</c:v>
                </c:pt>
                <c:pt idx="286">
                  <c:v>4</c:v>
                </c:pt>
                <c:pt idx="287">
                  <c:v>4</c:v>
                </c:pt>
                <c:pt idx="288">
                  <c:v>4</c:v>
                </c:pt>
                <c:pt idx="289">
                  <c:v>4</c:v>
                </c:pt>
                <c:pt idx="290">
                  <c:v>4</c:v>
                </c:pt>
                <c:pt idx="291">
                  <c:v>4</c:v>
                </c:pt>
                <c:pt idx="292">
                  <c:v>4</c:v>
                </c:pt>
                <c:pt idx="293">
                  <c:v>4</c:v>
                </c:pt>
                <c:pt idx="294">
                  <c:v>4</c:v>
                </c:pt>
                <c:pt idx="295">
                  <c:v>4</c:v>
                </c:pt>
                <c:pt idx="296">
                  <c:v>4</c:v>
                </c:pt>
                <c:pt idx="297">
                  <c:v>4</c:v>
                </c:pt>
                <c:pt idx="298">
                  <c:v>4</c:v>
                </c:pt>
                <c:pt idx="299">
                  <c:v>4</c:v>
                </c:pt>
                <c:pt idx="300">
                  <c:v>4</c:v>
                </c:pt>
                <c:pt idx="301">
                  <c:v>4</c:v>
                </c:pt>
                <c:pt idx="302">
                  <c:v>4</c:v>
                </c:pt>
                <c:pt idx="303">
                  <c:v>4</c:v>
                </c:pt>
                <c:pt idx="304">
                  <c:v>4</c:v>
                </c:pt>
                <c:pt idx="305">
                  <c:v>4</c:v>
                </c:pt>
                <c:pt idx="306">
                  <c:v>4</c:v>
                </c:pt>
                <c:pt idx="307">
                  <c:v>4</c:v>
                </c:pt>
                <c:pt idx="308">
                  <c:v>4</c:v>
                </c:pt>
                <c:pt idx="309">
                  <c:v>4</c:v>
                </c:pt>
                <c:pt idx="310">
                  <c:v>4</c:v>
                </c:pt>
                <c:pt idx="311">
                  <c:v>4</c:v>
                </c:pt>
                <c:pt idx="312">
                  <c:v>4</c:v>
                </c:pt>
                <c:pt idx="313">
                  <c:v>4</c:v>
                </c:pt>
                <c:pt idx="314">
                  <c:v>4</c:v>
                </c:pt>
                <c:pt idx="315">
                  <c:v>4</c:v>
                </c:pt>
                <c:pt idx="316">
                  <c:v>4</c:v>
                </c:pt>
                <c:pt idx="317">
                  <c:v>4</c:v>
                </c:pt>
                <c:pt idx="318">
                  <c:v>4</c:v>
                </c:pt>
                <c:pt idx="319">
                  <c:v>4</c:v>
                </c:pt>
                <c:pt idx="320">
                  <c:v>4</c:v>
                </c:pt>
                <c:pt idx="321">
                  <c:v>4</c:v>
                </c:pt>
                <c:pt idx="322">
                  <c:v>4</c:v>
                </c:pt>
                <c:pt idx="323">
                  <c:v>4</c:v>
                </c:pt>
                <c:pt idx="324">
                  <c:v>4</c:v>
                </c:pt>
                <c:pt idx="325">
                  <c:v>4</c:v>
                </c:pt>
                <c:pt idx="326">
                  <c:v>4</c:v>
                </c:pt>
                <c:pt idx="327">
                  <c:v>4</c:v>
                </c:pt>
                <c:pt idx="328">
                  <c:v>4</c:v>
                </c:pt>
                <c:pt idx="329">
                  <c:v>4</c:v>
                </c:pt>
                <c:pt idx="330">
                  <c:v>4</c:v>
                </c:pt>
                <c:pt idx="331">
                  <c:v>4</c:v>
                </c:pt>
                <c:pt idx="332">
                  <c:v>4</c:v>
                </c:pt>
                <c:pt idx="333">
                  <c:v>4</c:v>
                </c:pt>
                <c:pt idx="334">
                  <c:v>4</c:v>
                </c:pt>
                <c:pt idx="335">
                  <c:v>4</c:v>
                </c:pt>
                <c:pt idx="336">
                  <c:v>4</c:v>
                </c:pt>
                <c:pt idx="337">
                  <c:v>4</c:v>
                </c:pt>
                <c:pt idx="338">
                  <c:v>4</c:v>
                </c:pt>
                <c:pt idx="339">
                  <c:v>4</c:v>
                </c:pt>
                <c:pt idx="340">
                  <c:v>4</c:v>
                </c:pt>
                <c:pt idx="341">
                  <c:v>4</c:v>
                </c:pt>
                <c:pt idx="342">
                  <c:v>4</c:v>
                </c:pt>
                <c:pt idx="343">
                  <c:v>4</c:v>
                </c:pt>
                <c:pt idx="344">
                  <c:v>4</c:v>
                </c:pt>
                <c:pt idx="345">
                  <c:v>4</c:v>
                </c:pt>
                <c:pt idx="346">
                  <c:v>4</c:v>
                </c:pt>
                <c:pt idx="347">
                  <c:v>4</c:v>
                </c:pt>
                <c:pt idx="348">
                  <c:v>4</c:v>
                </c:pt>
                <c:pt idx="349">
                  <c:v>4</c:v>
                </c:pt>
                <c:pt idx="350">
                  <c:v>4</c:v>
                </c:pt>
                <c:pt idx="351">
                  <c:v>4</c:v>
                </c:pt>
                <c:pt idx="352">
                  <c:v>4</c:v>
                </c:pt>
                <c:pt idx="353">
                  <c:v>4</c:v>
                </c:pt>
                <c:pt idx="354">
                  <c:v>4</c:v>
                </c:pt>
                <c:pt idx="355">
                  <c:v>4</c:v>
                </c:pt>
                <c:pt idx="356">
                  <c:v>4</c:v>
                </c:pt>
                <c:pt idx="357">
                  <c:v>4</c:v>
                </c:pt>
                <c:pt idx="358">
                  <c:v>4</c:v>
                </c:pt>
                <c:pt idx="359">
                  <c:v>4</c:v>
                </c:pt>
                <c:pt idx="360">
                  <c:v>4</c:v>
                </c:pt>
                <c:pt idx="361">
                  <c:v>4</c:v>
                </c:pt>
                <c:pt idx="362">
                  <c:v>4</c:v>
                </c:pt>
                <c:pt idx="363">
                  <c:v>4</c:v>
                </c:pt>
                <c:pt idx="364">
                  <c:v>4</c:v>
                </c:pt>
                <c:pt idx="365">
                  <c:v>4</c:v>
                </c:pt>
                <c:pt idx="366">
                  <c:v>4</c:v>
                </c:pt>
                <c:pt idx="367">
                  <c:v>4</c:v>
                </c:pt>
                <c:pt idx="368">
                  <c:v>4</c:v>
                </c:pt>
                <c:pt idx="369">
                  <c:v>4</c:v>
                </c:pt>
                <c:pt idx="370">
                  <c:v>4</c:v>
                </c:pt>
                <c:pt idx="371">
                  <c:v>4</c:v>
                </c:pt>
                <c:pt idx="372">
                  <c:v>4</c:v>
                </c:pt>
                <c:pt idx="373">
                  <c:v>4</c:v>
                </c:pt>
                <c:pt idx="374">
                  <c:v>4</c:v>
                </c:pt>
                <c:pt idx="375">
                  <c:v>4</c:v>
                </c:pt>
                <c:pt idx="376">
                  <c:v>4</c:v>
                </c:pt>
                <c:pt idx="377">
                  <c:v>4</c:v>
                </c:pt>
                <c:pt idx="378">
                  <c:v>4</c:v>
                </c:pt>
                <c:pt idx="379">
                  <c:v>4</c:v>
                </c:pt>
                <c:pt idx="380">
                  <c:v>4</c:v>
                </c:pt>
                <c:pt idx="381">
                  <c:v>4</c:v>
                </c:pt>
                <c:pt idx="382">
                  <c:v>4</c:v>
                </c:pt>
                <c:pt idx="383">
                  <c:v>4</c:v>
                </c:pt>
                <c:pt idx="384">
                  <c:v>4</c:v>
                </c:pt>
                <c:pt idx="385">
                  <c:v>4</c:v>
                </c:pt>
                <c:pt idx="386">
                  <c:v>4</c:v>
                </c:pt>
                <c:pt idx="387">
                  <c:v>4</c:v>
                </c:pt>
                <c:pt idx="388">
                  <c:v>4</c:v>
                </c:pt>
                <c:pt idx="389">
                  <c:v>4</c:v>
                </c:pt>
                <c:pt idx="390">
                  <c:v>4</c:v>
                </c:pt>
                <c:pt idx="391">
                  <c:v>4</c:v>
                </c:pt>
                <c:pt idx="392">
                  <c:v>4</c:v>
                </c:pt>
                <c:pt idx="393">
                  <c:v>4</c:v>
                </c:pt>
                <c:pt idx="394">
                  <c:v>4</c:v>
                </c:pt>
                <c:pt idx="395">
                  <c:v>4</c:v>
                </c:pt>
                <c:pt idx="396">
                  <c:v>4</c:v>
                </c:pt>
                <c:pt idx="397">
                  <c:v>4</c:v>
                </c:pt>
                <c:pt idx="398">
                  <c:v>4</c:v>
                </c:pt>
                <c:pt idx="399">
                  <c:v>4</c:v>
                </c:pt>
                <c:pt idx="400">
                  <c:v>4</c:v>
                </c:pt>
                <c:pt idx="401">
                  <c:v>4</c:v>
                </c:pt>
                <c:pt idx="402">
                  <c:v>4</c:v>
                </c:pt>
                <c:pt idx="403">
                  <c:v>4</c:v>
                </c:pt>
                <c:pt idx="404">
                  <c:v>4</c:v>
                </c:pt>
                <c:pt idx="405">
                  <c:v>4</c:v>
                </c:pt>
                <c:pt idx="406">
                  <c:v>4</c:v>
                </c:pt>
                <c:pt idx="407">
                  <c:v>4</c:v>
                </c:pt>
                <c:pt idx="408">
                  <c:v>4</c:v>
                </c:pt>
                <c:pt idx="409">
                  <c:v>4</c:v>
                </c:pt>
                <c:pt idx="410">
                  <c:v>4</c:v>
                </c:pt>
                <c:pt idx="411">
                  <c:v>4</c:v>
                </c:pt>
                <c:pt idx="412">
                  <c:v>4</c:v>
                </c:pt>
                <c:pt idx="413">
                  <c:v>4</c:v>
                </c:pt>
                <c:pt idx="414">
                  <c:v>4</c:v>
                </c:pt>
                <c:pt idx="415">
                  <c:v>4</c:v>
                </c:pt>
                <c:pt idx="416">
                  <c:v>4</c:v>
                </c:pt>
                <c:pt idx="417">
                  <c:v>4</c:v>
                </c:pt>
                <c:pt idx="418">
                  <c:v>4</c:v>
                </c:pt>
                <c:pt idx="419">
                  <c:v>4</c:v>
                </c:pt>
                <c:pt idx="420">
                  <c:v>4</c:v>
                </c:pt>
                <c:pt idx="421">
                  <c:v>4</c:v>
                </c:pt>
                <c:pt idx="422">
                  <c:v>4</c:v>
                </c:pt>
                <c:pt idx="423">
                  <c:v>4</c:v>
                </c:pt>
                <c:pt idx="424">
                  <c:v>4</c:v>
                </c:pt>
                <c:pt idx="425">
                  <c:v>4</c:v>
                </c:pt>
                <c:pt idx="426">
                  <c:v>4</c:v>
                </c:pt>
                <c:pt idx="427">
                  <c:v>4</c:v>
                </c:pt>
                <c:pt idx="428">
                  <c:v>4</c:v>
                </c:pt>
                <c:pt idx="429">
                  <c:v>4</c:v>
                </c:pt>
                <c:pt idx="430">
                  <c:v>4</c:v>
                </c:pt>
                <c:pt idx="431">
                  <c:v>4</c:v>
                </c:pt>
                <c:pt idx="432">
                  <c:v>4</c:v>
                </c:pt>
                <c:pt idx="433">
                  <c:v>4</c:v>
                </c:pt>
                <c:pt idx="434">
                  <c:v>4</c:v>
                </c:pt>
                <c:pt idx="435">
                  <c:v>4</c:v>
                </c:pt>
                <c:pt idx="436">
                  <c:v>4</c:v>
                </c:pt>
                <c:pt idx="437">
                  <c:v>4</c:v>
                </c:pt>
                <c:pt idx="438">
                  <c:v>4</c:v>
                </c:pt>
                <c:pt idx="439">
                  <c:v>4</c:v>
                </c:pt>
                <c:pt idx="440">
                  <c:v>4</c:v>
                </c:pt>
                <c:pt idx="441">
                  <c:v>4</c:v>
                </c:pt>
                <c:pt idx="442">
                  <c:v>4</c:v>
                </c:pt>
                <c:pt idx="443">
                  <c:v>4</c:v>
                </c:pt>
                <c:pt idx="444">
                  <c:v>4</c:v>
                </c:pt>
                <c:pt idx="445">
                  <c:v>4</c:v>
                </c:pt>
                <c:pt idx="446">
                  <c:v>4</c:v>
                </c:pt>
                <c:pt idx="447">
                  <c:v>4</c:v>
                </c:pt>
                <c:pt idx="448">
                  <c:v>4</c:v>
                </c:pt>
                <c:pt idx="449">
                  <c:v>4</c:v>
                </c:pt>
                <c:pt idx="450">
                  <c:v>4</c:v>
                </c:pt>
                <c:pt idx="451">
                  <c:v>4</c:v>
                </c:pt>
                <c:pt idx="452">
                  <c:v>4</c:v>
                </c:pt>
                <c:pt idx="453">
                  <c:v>4</c:v>
                </c:pt>
                <c:pt idx="454">
                  <c:v>4</c:v>
                </c:pt>
                <c:pt idx="455">
                  <c:v>4</c:v>
                </c:pt>
                <c:pt idx="456">
                  <c:v>4</c:v>
                </c:pt>
                <c:pt idx="457">
                  <c:v>4</c:v>
                </c:pt>
                <c:pt idx="458">
                  <c:v>4</c:v>
                </c:pt>
                <c:pt idx="459">
                  <c:v>4</c:v>
                </c:pt>
                <c:pt idx="460">
                  <c:v>4</c:v>
                </c:pt>
                <c:pt idx="461">
                  <c:v>4</c:v>
                </c:pt>
                <c:pt idx="462">
                  <c:v>4</c:v>
                </c:pt>
                <c:pt idx="463">
                  <c:v>4</c:v>
                </c:pt>
                <c:pt idx="464">
                  <c:v>4</c:v>
                </c:pt>
                <c:pt idx="465">
                  <c:v>4</c:v>
                </c:pt>
                <c:pt idx="466">
                  <c:v>4</c:v>
                </c:pt>
                <c:pt idx="467">
                  <c:v>4</c:v>
                </c:pt>
                <c:pt idx="468">
                  <c:v>4</c:v>
                </c:pt>
                <c:pt idx="469">
                  <c:v>4</c:v>
                </c:pt>
                <c:pt idx="470">
                  <c:v>4</c:v>
                </c:pt>
                <c:pt idx="471">
                  <c:v>4</c:v>
                </c:pt>
                <c:pt idx="472">
                  <c:v>4</c:v>
                </c:pt>
                <c:pt idx="473">
                  <c:v>4</c:v>
                </c:pt>
                <c:pt idx="474">
                  <c:v>4</c:v>
                </c:pt>
                <c:pt idx="475">
                  <c:v>4</c:v>
                </c:pt>
                <c:pt idx="476">
                  <c:v>4</c:v>
                </c:pt>
                <c:pt idx="477">
                  <c:v>4</c:v>
                </c:pt>
                <c:pt idx="478">
                  <c:v>4</c:v>
                </c:pt>
                <c:pt idx="479">
                  <c:v>4</c:v>
                </c:pt>
                <c:pt idx="480">
                  <c:v>4</c:v>
                </c:pt>
                <c:pt idx="481">
                  <c:v>4</c:v>
                </c:pt>
                <c:pt idx="482">
                  <c:v>4</c:v>
                </c:pt>
                <c:pt idx="483">
                  <c:v>4</c:v>
                </c:pt>
                <c:pt idx="484">
                  <c:v>4</c:v>
                </c:pt>
                <c:pt idx="485">
                  <c:v>4</c:v>
                </c:pt>
                <c:pt idx="486">
                  <c:v>4</c:v>
                </c:pt>
                <c:pt idx="487">
                  <c:v>4</c:v>
                </c:pt>
                <c:pt idx="488">
                  <c:v>4</c:v>
                </c:pt>
                <c:pt idx="489">
                  <c:v>4</c:v>
                </c:pt>
                <c:pt idx="490">
                  <c:v>4</c:v>
                </c:pt>
                <c:pt idx="491">
                  <c:v>4</c:v>
                </c:pt>
                <c:pt idx="492">
                  <c:v>4</c:v>
                </c:pt>
                <c:pt idx="493">
                  <c:v>4</c:v>
                </c:pt>
                <c:pt idx="494">
                  <c:v>4</c:v>
                </c:pt>
                <c:pt idx="495">
                  <c:v>4</c:v>
                </c:pt>
                <c:pt idx="496">
                  <c:v>4</c:v>
                </c:pt>
                <c:pt idx="497">
                  <c:v>4</c:v>
                </c:pt>
                <c:pt idx="498">
                  <c:v>4</c:v>
                </c:pt>
                <c:pt idx="499">
                  <c:v>4</c:v>
                </c:pt>
              </c:numCache>
            </c:numRef>
          </c:yVal>
          <c:smooth val="0"/>
          <c:extLst>
            <c:ext xmlns:c16="http://schemas.microsoft.com/office/drawing/2014/chart" uri="{C3380CC4-5D6E-409C-BE32-E72D297353CC}">
              <c16:uniqueId val="{00000000-C134-4515-AAFE-4D92E0B1D24C}"/>
            </c:ext>
          </c:extLst>
        </c:ser>
        <c:ser>
          <c:idx val="1"/>
          <c:order val="1"/>
          <c:tx>
            <c:strRef>
              <c:f>BCS!$D$3</c:f>
              <c:strCache>
                <c:ptCount val="1"/>
                <c:pt idx="0">
                  <c:v>obere Grenze</c:v>
                </c:pt>
              </c:strCache>
            </c:strRef>
          </c:tx>
          <c:spPr>
            <a:ln w="19050" cap="rnd">
              <a:solidFill>
                <a:schemeClr val="accent2"/>
              </a:solidFill>
              <a:round/>
            </a:ln>
            <a:effectLst/>
          </c:spPr>
          <c:marker>
            <c:symbol val="none"/>
          </c:marker>
          <c:xVal>
            <c:numRef>
              <c:f>BCS!$G$4:$G$503</c:f>
              <c:numCache>
                <c:formatCode>General</c:formatCode>
                <c:ptCount val="5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numCache>
            </c:numRef>
          </c:xVal>
          <c:yVal>
            <c:numRef>
              <c:f>BCS!$I$4:$I$503</c:f>
              <c:numCache>
                <c:formatCode>0.000</c:formatCode>
                <c:ptCount val="500"/>
                <c:pt idx="0">
                  <c:v>4.25</c:v>
                </c:pt>
                <c:pt idx="1">
                  <c:v>4.25</c:v>
                </c:pt>
                <c:pt idx="2">
                  <c:v>4.25</c:v>
                </c:pt>
                <c:pt idx="3">
                  <c:v>4.25</c:v>
                </c:pt>
                <c:pt idx="4">
                  <c:v>4.25</c:v>
                </c:pt>
                <c:pt idx="5">
                  <c:v>4.25</c:v>
                </c:pt>
                <c:pt idx="6">
                  <c:v>4.25</c:v>
                </c:pt>
                <c:pt idx="7">
                  <c:v>4.25</c:v>
                </c:pt>
                <c:pt idx="8">
                  <c:v>4.25</c:v>
                </c:pt>
                <c:pt idx="9">
                  <c:v>4.25</c:v>
                </c:pt>
                <c:pt idx="10">
                  <c:v>3.75</c:v>
                </c:pt>
                <c:pt idx="11">
                  <c:v>3.75</c:v>
                </c:pt>
                <c:pt idx="12">
                  <c:v>3.75</c:v>
                </c:pt>
                <c:pt idx="13">
                  <c:v>3.75</c:v>
                </c:pt>
                <c:pt idx="14">
                  <c:v>3.75</c:v>
                </c:pt>
                <c:pt idx="15">
                  <c:v>3.75</c:v>
                </c:pt>
                <c:pt idx="16">
                  <c:v>3.75</c:v>
                </c:pt>
                <c:pt idx="17">
                  <c:v>3.75</c:v>
                </c:pt>
                <c:pt idx="18">
                  <c:v>3.75</c:v>
                </c:pt>
                <c:pt idx="19">
                  <c:v>3.75</c:v>
                </c:pt>
                <c:pt idx="20">
                  <c:v>3.75</c:v>
                </c:pt>
                <c:pt idx="21">
                  <c:v>3.75</c:v>
                </c:pt>
                <c:pt idx="22">
                  <c:v>3.75</c:v>
                </c:pt>
                <c:pt idx="23">
                  <c:v>3.75</c:v>
                </c:pt>
                <c:pt idx="24">
                  <c:v>3.75</c:v>
                </c:pt>
                <c:pt idx="25">
                  <c:v>3.75</c:v>
                </c:pt>
                <c:pt idx="26">
                  <c:v>3.75</c:v>
                </c:pt>
                <c:pt idx="27">
                  <c:v>3.75</c:v>
                </c:pt>
                <c:pt idx="28">
                  <c:v>3.75</c:v>
                </c:pt>
                <c:pt idx="29">
                  <c:v>3.75</c:v>
                </c:pt>
                <c:pt idx="30">
                  <c:v>3.75</c:v>
                </c:pt>
                <c:pt idx="31">
                  <c:v>3.75</c:v>
                </c:pt>
                <c:pt idx="32">
                  <c:v>3.75</c:v>
                </c:pt>
                <c:pt idx="33">
                  <c:v>3.75</c:v>
                </c:pt>
                <c:pt idx="34">
                  <c:v>3.75</c:v>
                </c:pt>
                <c:pt idx="35">
                  <c:v>3.75</c:v>
                </c:pt>
                <c:pt idx="36">
                  <c:v>3.75</c:v>
                </c:pt>
                <c:pt idx="37">
                  <c:v>3.75</c:v>
                </c:pt>
                <c:pt idx="38">
                  <c:v>3.75</c:v>
                </c:pt>
                <c:pt idx="39">
                  <c:v>3.75</c:v>
                </c:pt>
                <c:pt idx="40">
                  <c:v>3.75</c:v>
                </c:pt>
                <c:pt idx="41">
                  <c:v>3.75</c:v>
                </c:pt>
                <c:pt idx="42">
                  <c:v>3.75</c:v>
                </c:pt>
                <c:pt idx="43">
                  <c:v>3.75</c:v>
                </c:pt>
                <c:pt idx="44">
                  <c:v>3.75</c:v>
                </c:pt>
                <c:pt idx="45">
                  <c:v>3.75</c:v>
                </c:pt>
                <c:pt idx="46">
                  <c:v>3.75</c:v>
                </c:pt>
                <c:pt idx="47">
                  <c:v>3.75</c:v>
                </c:pt>
                <c:pt idx="48">
                  <c:v>3.75</c:v>
                </c:pt>
                <c:pt idx="49">
                  <c:v>3.75</c:v>
                </c:pt>
                <c:pt idx="50">
                  <c:v>3.75</c:v>
                </c:pt>
                <c:pt idx="51">
                  <c:v>3.75</c:v>
                </c:pt>
                <c:pt idx="52">
                  <c:v>3.75</c:v>
                </c:pt>
                <c:pt idx="53">
                  <c:v>3.75</c:v>
                </c:pt>
                <c:pt idx="54">
                  <c:v>3.75</c:v>
                </c:pt>
                <c:pt idx="55">
                  <c:v>3.75</c:v>
                </c:pt>
                <c:pt idx="56">
                  <c:v>3.75</c:v>
                </c:pt>
                <c:pt idx="57">
                  <c:v>3.75</c:v>
                </c:pt>
                <c:pt idx="58">
                  <c:v>3.75</c:v>
                </c:pt>
                <c:pt idx="59">
                  <c:v>3.75</c:v>
                </c:pt>
                <c:pt idx="60">
                  <c:v>3.75</c:v>
                </c:pt>
                <c:pt idx="61">
                  <c:v>3.75</c:v>
                </c:pt>
                <c:pt idx="62">
                  <c:v>3.75</c:v>
                </c:pt>
                <c:pt idx="63">
                  <c:v>3.75</c:v>
                </c:pt>
                <c:pt idx="64">
                  <c:v>3.75</c:v>
                </c:pt>
                <c:pt idx="65">
                  <c:v>3.75</c:v>
                </c:pt>
                <c:pt idx="66">
                  <c:v>3.75</c:v>
                </c:pt>
                <c:pt idx="67">
                  <c:v>3.75</c:v>
                </c:pt>
                <c:pt idx="68">
                  <c:v>3.75</c:v>
                </c:pt>
                <c:pt idx="69">
                  <c:v>3.75</c:v>
                </c:pt>
                <c:pt idx="70">
                  <c:v>3.75</c:v>
                </c:pt>
                <c:pt idx="71">
                  <c:v>3.75</c:v>
                </c:pt>
                <c:pt idx="72">
                  <c:v>3.75</c:v>
                </c:pt>
                <c:pt idx="73">
                  <c:v>3.75</c:v>
                </c:pt>
                <c:pt idx="74">
                  <c:v>3.75</c:v>
                </c:pt>
                <c:pt idx="75">
                  <c:v>3.75</c:v>
                </c:pt>
                <c:pt idx="76">
                  <c:v>3.75</c:v>
                </c:pt>
                <c:pt idx="77">
                  <c:v>3.75</c:v>
                </c:pt>
                <c:pt idx="78">
                  <c:v>3.75</c:v>
                </c:pt>
                <c:pt idx="79">
                  <c:v>3.75</c:v>
                </c:pt>
                <c:pt idx="80">
                  <c:v>3.75</c:v>
                </c:pt>
                <c:pt idx="81">
                  <c:v>3.75</c:v>
                </c:pt>
                <c:pt idx="82">
                  <c:v>3.75</c:v>
                </c:pt>
                <c:pt idx="83">
                  <c:v>3.75</c:v>
                </c:pt>
                <c:pt idx="84">
                  <c:v>3.75</c:v>
                </c:pt>
                <c:pt idx="85">
                  <c:v>3.75</c:v>
                </c:pt>
                <c:pt idx="86">
                  <c:v>3.75</c:v>
                </c:pt>
                <c:pt idx="87">
                  <c:v>3.75</c:v>
                </c:pt>
                <c:pt idx="88">
                  <c:v>3.75</c:v>
                </c:pt>
                <c:pt idx="89">
                  <c:v>3.75</c:v>
                </c:pt>
                <c:pt idx="90">
                  <c:v>3.75</c:v>
                </c:pt>
                <c:pt idx="91">
                  <c:v>3.75</c:v>
                </c:pt>
                <c:pt idx="92">
                  <c:v>3.75</c:v>
                </c:pt>
                <c:pt idx="93">
                  <c:v>3.75</c:v>
                </c:pt>
                <c:pt idx="94">
                  <c:v>3.75</c:v>
                </c:pt>
                <c:pt idx="95">
                  <c:v>3.75</c:v>
                </c:pt>
                <c:pt idx="96">
                  <c:v>3.75</c:v>
                </c:pt>
                <c:pt idx="97">
                  <c:v>3.75</c:v>
                </c:pt>
                <c:pt idx="98">
                  <c:v>3.75</c:v>
                </c:pt>
                <c:pt idx="99">
                  <c:v>3.75</c:v>
                </c:pt>
                <c:pt idx="100">
                  <c:v>3.75</c:v>
                </c:pt>
                <c:pt idx="101">
                  <c:v>3.75</c:v>
                </c:pt>
                <c:pt idx="102">
                  <c:v>3.75</c:v>
                </c:pt>
                <c:pt idx="103">
                  <c:v>3.75</c:v>
                </c:pt>
                <c:pt idx="104">
                  <c:v>3.75</c:v>
                </c:pt>
                <c:pt idx="105">
                  <c:v>3.75</c:v>
                </c:pt>
                <c:pt idx="106">
                  <c:v>3.75</c:v>
                </c:pt>
                <c:pt idx="107">
                  <c:v>3.75</c:v>
                </c:pt>
                <c:pt idx="108">
                  <c:v>3.75</c:v>
                </c:pt>
                <c:pt idx="109">
                  <c:v>3.75</c:v>
                </c:pt>
                <c:pt idx="110">
                  <c:v>3.75</c:v>
                </c:pt>
                <c:pt idx="111">
                  <c:v>3.75</c:v>
                </c:pt>
                <c:pt idx="112">
                  <c:v>3.75</c:v>
                </c:pt>
                <c:pt idx="113">
                  <c:v>3.75</c:v>
                </c:pt>
                <c:pt idx="114">
                  <c:v>3.75</c:v>
                </c:pt>
                <c:pt idx="115">
                  <c:v>3.75</c:v>
                </c:pt>
                <c:pt idx="116">
                  <c:v>3.75</c:v>
                </c:pt>
                <c:pt idx="117">
                  <c:v>3.75</c:v>
                </c:pt>
                <c:pt idx="118">
                  <c:v>3.75</c:v>
                </c:pt>
                <c:pt idx="119">
                  <c:v>3.75</c:v>
                </c:pt>
                <c:pt idx="120">
                  <c:v>3.75</c:v>
                </c:pt>
                <c:pt idx="121">
                  <c:v>3.75</c:v>
                </c:pt>
                <c:pt idx="122">
                  <c:v>3.75</c:v>
                </c:pt>
                <c:pt idx="123">
                  <c:v>3.75</c:v>
                </c:pt>
                <c:pt idx="124">
                  <c:v>3.75</c:v>
                </c:pt>
                <c:pt idx="125">
                  <c:v>3.75</c:v>
                </c:pt>
                <c:pt idx="126">
                  <c:v>3.75</c:v>
                </c:pt>
                <c:pt idx="127">
                  <c:v>3.75</c:v>
                </c:pt>
                <c:pt idx="128">
                  <c:v>3.75</c:v>
                </c:pt>
                <c:pt idx="129">
                  <c:v>3.75</c:v>
                </c:pt>
                <c:pt idx="130">
                  <c:v>3.75</c:v>
                </c:pt>
                <c:pt idx="131">
                  <c:v>3.75</c:v>
                </c:pt>
                <c:pt idx="132">
                  <c:v>3.75</c:v>
                </c:pt>
                <c:pt idx="133">
                  <c:v>3.75</c:v>
                </c:pt>
                <c:pt idx="134">
                  <c:v>3.75</c:v>
                </c:pt>
                <c:pt idx="135">
                  <c:v>3.75</c:v>
                </c:pt>
                <c:pt idx="136">
                  <c:v>3.75</c:v>
                </c:pt>
                <c:pt idx="137">
                  <c:v>3.75</c:v>
                </c:pt>
                <c:pt idx="138">
                  <c:v>3.75</c:v>
                </c:pt>
                <c:pt idx="139">
                  <c:v>3.75</c:v>
                </c:pt>
                <c:pt idx="140">
                  <c:v>3.75</c:v>
                </c:pt>
                <c:pt idx="141">
                  <c:v>3.75</c:v>
                </c:pt>
                <c:pt idx="142">
                  <c:v>3.75</c:v>
                </c:pt>
                <c:pt idx="143">
                  <c:v>3.75</c:v>
                </c:pt>
                <c:pt idx="144">
                  <c:v>3.75</c:v>
                </c:pt>
                <c:pt idx="145">
                  <c:v>3.75</c:v>
                </c:pt>
                <c:pt idx="146">
                  <c:v>3.75</c:v>
                </c:pt>
                <c:pt idx="147">
                  <c:v>3.75</c:v>
                </c:pt>
                <c:pt idx="148">
                  <c:v>3.75</c:v>
                </c:pt>
                <c:pt idx="149">
                  <c:v>3.75</c:v>
                </c:pt>
                <c:pt idx="150">
                  <c:v>3.75</c:v>
                </c:pt>
                <c:pt idx="151">
                  <c:v>3.75</c:v>
                </c:pt>
                <c:pt idx="152">
                  <c:v>3.75</c:v>
                </c:pt>
                <c:pt idx="153">
                  <c:v>3.75</c:v>
                </c:pt>
                <c:pt idx="154">
                  <c:v>3.75</c:v>
                </c:pt>
                <c:pt idx="155">
                  <c:v>3.75</c:v>
                </c:pt>
                <c:pt idx="156">
                  <c:v>3.75</c:v>
                </c:pt>
                <c:pt idx="157">
                  <c:v>3.75</c:v>
                </c:pt>
                <c:pt idx="158">
                  <c:v>3.75</c:v>
                </c:pt>
                <c:pt idx="159">
                  <c:v>3.75</c:v>
                </c:pt>
                <c:pt idx="160">
                  <c:v>3.75</c:v>
                </c:pt>
                <c:pt idx="161">
                  <c:v>3.75</c:v>
                </c:pt>
                <c:pt idx="162">
                  <c:v>3.75</c:v>
                </c:pt>
                <c:pt idx="163">
                  <c:v>3.75</c:v>
                </c:pt>
                <c:pt idx="164">
                  <c:v>3.75</c:v>
                </c:pt>
                <c:pt idx="165">
                  <c:v>3.75</c:v>
                </c:pt>
                <c:pt idx="166">
                  <c:v>3.75</c:v>
                </c:pt>
                <c:pt idx="167">
                  <c:v>3.75</c:v>
                </c:pt>
                <c:pt idx="168">
                  <c:v>3.75</c:v>
                </c:pt>
                <c:pt idx="169">
                  <c:v>3.75</c:v>
                </c:pt>
                <c:pt idx="170">
                  <c:v>3.75</c:v>
                </c:pt>
                <c:pt idx="171">
                  <c:v>3.75</c:v>
                </c:pt>
                <c:pt idx="172">
                  <c:v>3.75</c:v>
                </c:pt>
                <c:pt idx="173">
                  <c:v>3.75</c:v>
                </c:pt>
                <c:pt idx="174">
                  <c:v>3.75</c:v>
                </c:pt>
                <c:pt idx="175">
                  <c:v>3.75</c:v>
                </c:pt>
                <c:pt idx="176">
                  <c:v>3.75</c:v>
                </c:pt>
                <c:pt idx="177">
                  <c:v>3.75</c:v>
                </c:pt>
                <c:pt idx="178">
                  <c:v>3.75</c:v>
                </c:pt>
                <c:pt idx="179">
                  <c:v>3.75</c:v>
                </c:pt>
                <c:pt idx="180">
                  <c:v>4</c:v>
                </c:pt>
                <c:pt idx="181">
                  <c:v>4</c:v>
                </c:pt>
                <c:pt idx="182">
                  <c:v>4</c:v>
                </c:pt>
                <c:pt idx="183">
                  <c:v>4</c:v>
                </c:pt>
                <c:pt idx="184">
                  <c:v>4</c:v>
                </c:pt>
                <c:pt idx="185">
                  <c:v>4</c:v>
                </c:pt>
                <c:pt idx="186">
                  <c:v>4</c:v>
                </c:pt>
                <c:pt idx="187">
                  <c:v>4</c:v>
                </c:pt>
                <c:pt idx="188">
                  <c:v>4</c:v>
                </c:pt>
                <c:pt idx="189">
                  <c:v>4</c:v>
                </c:pt>
                <c:pt idx="190">
                  <c:v>4</c:v>
                </c:pt>
                <c:pt idx="191">
                  <c:v>4</c:v>
                </c:pt>
                <c:pt idx="192">
                  <c:v>4</c:v>
                </c:pt>
                <c:pt idx="193">
                  <c:v>4</c:v>
                </c:pt>
                <c:pt idx="194">
                  <c:v>4</c:v>
                </c:pt>
                <c:pt idx="195">
                  <c:v>4</c:v>
                </c:pt>
                <c:pt idx="196">
                  <c:v>4</c:v>
                </c:pt>
                <c:pt idx="197">
                  <c:v>4</c:v>
                </c:pt>
                <c:pt idx="198">
                  <c:v>4</c:v>
                </c:pt>
                <c:pt idx="199">
                  <c:v>4</c:v>
                </c:pt>
                <c:pt idx="200">
                  <c:v>4</c:v>
                </c:pt>
                <c:pt idx="201">
                  <c:v>4</c:v>
                </c:pt>
                <c:pt idx="202">
                  <c:v>4</c:v>
                </c:pt>
                <c:pt idx="203">
                  <c:v>4</c:v>
                </c:pt>
                <c:pt idx="204">
                  <c:v>4</c:v>
                </c:pt>
                <c:pt idx="205">
                  <c:v>4</c:v>
                </c:pt>
                <c:pt idx="206">
                  <c:v>4</c:v>
                </c:pt>
                <c:pt idx="207">
                  <c:v>4</c:v>
                </c:pt>
                <c:pt idx="208">
                  <c:v>4</c:v>
                </c:pt>
                <c:pt idx="209">
                  <c:v>4</c:v>
                </c:pt>
                <c:pt idx="210">
                  <c:v>4</c:v>
                </c:pt>
                <c:pt idx="211">
                  <c:v>4</c:v>
                </c:pt>
                <c:pt idx="212">
                  <c:v>4</c:v>
                </c:pt>
                <c:pt idx="213">
                  <c:v>4</c:v>
                </c:pt>
                <c:pt idx="214">
                  <c:v>4</c:v>
                </c:pt>
                <c:pt idx="215">
                  <c:v>4</c:v>
                </c:pt>
                <c:pt idx="216">
                  <c:v>4</c:v>
                </c:pt>
                <c:pt idx="217">
                  <c:v>4</c:v>
                </c:pt>
                <c:pt idx="218">
                  <c:v>4</c:v>
                </c:pt>
                <c:pt idx="219">
                  <c:v>4</c:v>
                </c:pt>
                <c:pt idx="220">
                  <c:v>4</c:v>
                </c:pt>
                <c:pt idx="221">
                  <c:v>4</c:v>
                </c:pt>
                <c:pt idx="222">
                  <c:v>4</c:v>
                </c:pt>
                <c:pt idx="223">
                  <c:v>4</c:v>
                </c:pt>
                <c:pt idx="224">
                  <c:v>4</c:v>
                </c:pt>
                <c:pt idx="225">
                  <c:v>4</c:v>
                </c:pt>
                <c:pt idx="226">
                  <c:v>4</c:v>
                </c:pt>
                <c:pt idx="227">
                  <c:v>4</c:v>
                </c:pt>
                <c:pt idx="228">
                  <c:v>4</c:v>
                </c:pt>
                <c:pt idx="229">
                  <c:v>4</c:v>
                </c:pt>
                <c:pt idx="230">
                  <c:v>4</c:v>
                </c:pt>
                <c:pt idx="231">
                  <c:v>4</c:v>
                </c:pt>
                <c:pt idx="232">
                  <c:v>4</c:v>
                </c:pt>
                <c:pt idx="233">
                  <c:v>4</c:v>
                </c:pt>
                <c:pt idx="234">
                  <c:v>4</c:v>
                </c:pt>
                <c:pt idx="235">
                  <c:v>4</c:v>
                </c:pt>
                <c:pt idx="236">
                  <c:v>4</c:v>
                </c:pt>
                <c:pt idx="237">
                  <c:v>4</c:v>
                </c:pt>
                <c:pt idx="238">
                  <c:v>4</c:v>
                </c:pt>
                <c:pt idx="239">
                  <c:v>4</c:v>
                </c:pt>
                <c:pt idx="240">
                  <c:v>4</c:v>
                </c:pt>
                <c:pt idx="241">
                  <c:v>4</c:v>
                </c:pt>
                <c:pt idx="242">
                  <c:v>4</c:v>
                </c:pt>
                <c:pt idx="243">
                  <c:v>4</c:v>
                </c:pt>
                <c:pt idx="244">
                  <c:v>4</c:v>
                </c:pt>
                <c:pt idx="245">
                  <c:v>4</c:v>
                </c:pt>
                <c:pt idx="246">
                  <c:v>4</c:v>
                </c:pt>
                <c:pt idx="247">
                  <c:v>4</c:v>
                </c:pt>
                <c:pt idx="248">
                  <c:v>4</c:v>
                </c:pt>
                <c:pt idx="249">
                  <c:v>4</c:v>
                </c:pt>
                <c:pt idx="250">
                  <c:v>4</c:v>
                </c:pt>
                <c:pt idx="251">
                  <c:v>4</c:v>
                </c:pt>
                <c:pt idx="252">
                  <c:v>4</c:v>
                </c:pt>
                <c:pt idx="253">
                  <c:v>4</c:v>
                </c:pt>
                <c:pt idx="254">
                  <c:v>4</c:v>
                </c:pt>
                <c:pt idx="255">
                  <c:v>4</c:v>
                </c:pt>
                <c:pt idx="256">
                  <c:v>4</c:v>
                </c:pt>
                <c:pt idx="257">
                  <c:v>4</c:v>
                </c:pt>
                <c:pt idx="258">
                  <c:v>4</c:v>
                </c:pt>
                <c:pt idx="259">
                  <c:v>4</c:v>
                </c:pt>
                <c:pt idx="260">
                  <c:v>4</c:v>
                </c:pt>
                <c:pt idx="261">
                  <c:v>4</c:v>
                </c:pt>
                <c:pt idx="262">
                  <c:v>4</c:v>
                </c:pt>
                <c:pt idx="263">
                  <c:v>4</c:v>
                </c:pt>
                <c:pt idx="264">
                  <c:v>4</c:v>
                </c:pt>
                <c:pt idx="265">
                  <c:v>4</c:v>
                </c:pt>
                <c:pt idx="266">
                  <c:v>4</c:v>
                </c:pt>
                <c:pt idx="267">
                  <c:v>4</c:v>
                </c:pt>
                <c:pt idx="268">
                  <c:v>4</c:v>
                </c:pt>
                <c:pt idx="269">
                  <c:v>4</c:v>
                </c:pt>
                <c:pt idx="270">
                  <c:v>4</c:v>
                </c:pt>
                <c:pt idx="271">
                  <c:v>4</c:v>
                </c:pt>
                <c:pt idx="272">
                  <c:v>4</c:v>
                </c:pt>
                <c:pt idx="273">
                  <c:v>4</c:v>
                </c:pt>
                <c:pt idx="274">
                  <c:v>4</c:v>
                </c:pt>
                <c:pt idx="275">
                  <c:v>4</c:v>
                </c:pt>
                <c:pt idx="276">
                  <c:v>4</c:v>
                </c:pt>
                <c:pt idx="277">
                  <c:v>4</c:v>
                </c:pt>
                <c:pt idx="278">
                  <c:v>4</c:v>
                </c:pt>
                <c:pt idx="279">
                  <c:v>4</c:v>
                </c:pt>
                <c:pt idx="280">
                  <c:v>4</c:v>
                </c:pt>
                <c:pt idx="281">
                  <c:v>4</c:v>
                </c:pt>
                <c:pt idx="282">
                  <c:v>4</c:v>
                </c:pt>
                <c:pt idx="283">
                  <c:v>4</c:v>
                </c:pt>
                <c:pt idx="284">
                  <c:v>4</c:v>
                </c:pt>
                <c:pt idx="285">
                  <c:v>4</c:v>
                </c:pt>
                <c:pt idx="286">
                  <c:v>4</c:v>
                </c:pt>
                <c:pt idx="287">
                  <c:v>4</c:v>
                </c:pt>
                <c:pt idx="288">
                  <c:v>4</c:v>
                </c:pt>
                <c:pt idx="289">
                  <c:v>4</c:v>
                </c:pt>
                <c:pt idx="290">
                  <c:v>4</c:v>
                </c:pt>
                <c:pt idx="291">
                  <c:v>4</c:v>
                </c:pt>
                <c:pt idx="292">
                  <c:v>4</c:v>
                </c:pt>
                <c:pt idx="293">
                  <c:v>4</c:v>
                </c:pt>
                <c:pt idx="294">
                  <c:v>4</c:v>
                </c:pt>
                <c:pt idx="295">
                  <c:v>4</c:v>
                </c:pt>
                <c:pt idx="296">
                  <c:v>4</c:v>
                </c:pt>
                <c:pt idx="297">
                  <c:v>4</c:v>
                </c:pt>
                <c:pt idx="298">
                  <c:v>4</c:v>
                </c:pt>
                <c:pt idx="299">
                  <c:v>4</c:v>
                </c:pt>
                <c:pt idx="300">
                  <c:v>4</c:v>
                </c:pt>
                <c:pt idx="301">
                  <c:v>4</c:v>
                </c:pt>
                <c:pt idx="302">
                  <c:v>4</c:v>
                </c:pt>
                <c:pt idx="303">
                  <c:v>4</c:v>
                </c:pt>
                <c:pt idx="304">
                  <c:v>4</c:v>
                </c:pt>
                <c:pt idx="305">
                  <c:v>4</c:v>
                </c:pt>
                <c:pt idx="306">
                  <c:v>4</c:v>
                </c:pt>
                <c:pt idx="307">
                  <c:v>4</c:v>
                </c:pt>
                <c:pt idx="308">
                  <c:v>4</c:v>
                </c:pt>
                <c:pt idx="309">
                  <c:v>4</c:v>
                </c:pt>
                <c:pt idx="310">
                  <c:v>4</c:v>
                </c:pt>
                <c:pt idx="311">
                  <c:v>4</c:v>
                </c:pt>
                <c:pt idx="312">
                  <c:v>4</c:v>
                </c:pt>
                <c:pt idx="313">
                  <c:v>4</c:v>
                </c:pt>
                <c:pt idx="314">
                  <c:v>4</c:v>
                </c:pt>
                <c:pt idx="315">
                  <c:v>4</c:v>
                </c:pt>
                <c:pt idx="316">
                  <c:v>4</c:v>
                </c:pt>
                <c:pt idx="317">
                  <c:v>4</c:v>
                </c:pt>
                <c:pt idx="318">
                  <c:v>4</c:v>
                </c:pt>
                <c:pt idx="319">
                  <c:v>4</c:v>
                </c:pt>
                <c:pt idx="320">
                  <c:v>4</c:v>
                </c:pt>
                <c:pt idx="321">
                  <c:v>4</c:v>
                </c:pt>
                <c:pt idx="322">
                  <c:v>4</c:v>
                </c:pt>
                <c:pt idx="323">
                  <c:v>4</c:v>
                </c:pt>
                <c:pt idx="324">
                  <c:v>4</c:v>
                </c:pt>
                <c:pt idx="325">
                  <c:v>4</c:v>
                </c:pt>
                <c:pt idx="326">
                  <c:v>4</c:v>
                </c:pt>
                <c:pt idx="327">
                  <c:v>4</c:v>
                </c:pt>
                <c:pt idx="328">
                  <c:v>4</c:v>
                </c:pt>
                <c:pt idx="329">
                  <c:v>4</c:v>
                </c:pt>
                <c:pt idx="330">
                  <c:v>4</c:v>
                </c:pt>
                <c:pt idx="331">
                  <c:v>4</c:v>
                </c:pt>
                <c:pt idx="332">
                  <c:v>4</c:v>
                </c:pt>
                <c:pt idx="333">
                  <c:v>4</c:v>
                </c:pt>
                <c:pt idx="334">
                  <c:v>4</c:v>
                </c:pt>
                <c:pt idx="335">
                  <c:v>4</c:v>
                </c:pt>
                <c:pt idx="336">
                  <c:v>4</c:v>
                </c:pt>
                <c:pt idx="337">
                  <c:v>4</c:v>
                </c:pt>
                <c:pt idx="338">
                  <c:v>4</c:v>
                </c:pt>
                <c:pt idx="339">
                  <c:v>4</c:v>
                </c:pt>
                <c:pt idx="340">
                  <c:v>4</c:v>
                </c:pt>
                <c:pt idx="341">
                  <c:v>4</c:v>
                </c:pt>
                <c:pt idx="342">
                  <c:v>4</c:v>
                </c:pt>
                <c:pt idx="343">
                  <c:v>4</c:v>
                </c:pt>
                <c:pt idx="344">
                  <c:v>4</c:v>
                </c:pt>
                <c:pt idx="345">
                  <c:v>4</c:v>
                </c:pt>
                <c:pt idx="346">
                  <c:v>4</c:v>
                </c:pt>
                <c:pt idx="347">
                  <c:v>4</c:v>
                </c:pt>
                <c:pt idx="348">
                  <c:v>4</c:v>
                </c:pt>
                <c:pt idx="349">
                  <c:v>4</c:v>
                </c:pt>
                <c:pt idx="350">
                  <c:v>4</c:v>
                </c:pt>
                <c:pt idx="351">
                  <c:v>4</c:v>
                </c:pt>
                <c:pt idx="352">
                  <c:v>4</c:v>
                </c:pt>
                <c:pt idx="353">
                  <c:v>4</c:v>
                </c:pt>
                <c:pt idx="354">
                  <c:v>4</c:v>
                </c:pt>
                <c:pt idx="355">
                  <c:v>4</c:v>
                </c:pt>
                <c:pt idx="356">
                  <c:v>4</c:v>
                </c:pt>
                <c:pt idx="357">
                  <c:v>4</c:v>
                </c:pt>
                <c:pt idx="358">
                  <c:v>4</c:v>
                </c:pt>
                <c:pt idx="359">
                  <c:v>4</c:v>
                </c:pt>
                <c:pt idx="360">
                  <c:v>4</c:v>
                </c:pt>
                <c:pt idx="361">
                  <c:v>4</c:v>
                </c:pt>
                <c:pt idx="362">
                  <c:v>4</c:v>
                </c:pt>
                <c:pt idx="363">
                  <c:v>4</c:v>
                </c:pt>
                <c:pt idx="364">
                  <c:v>4</c:v>
                </c:pt>
                <c:pt idx="365">
                  <c:v>4</c:v>
                </c:pt>
                <c:pt idx="366">
                  <c:v>4</c:v>
                </c:pt>
                <c:pt idx="367">
                  <c:v>4</c:v>
                </c:pt>
                <c:pt idx="368">
                  <c:v>4</c:v>
                </c:pt>
                <c:pt idx="369">
                  <c:v>4</c:v>
                </c:pt>
                <c:pt idx="370">
                  <c:v>4</c:v>
                </c:pt>
                <c:pt idx="371">
                  <c:v>4</c:v>
                </c:pt>
                <c:pt idx="372">
                  <c:v>4</c:v>
                </c:pt>
                <c:pt idx="373">
                  <c:v>4</c:v>
                </c:pt>
                <c:pt idx="374">
                  <c:v>4</c:v>
                </c:pt>
                <c:pt idx="375">
                  <c:v>4</c:v>
                </c:pt>
                <c:pt idx="376">
                  <c:v>4</c:v>
                </c:pt>
                <c:pt idx="377">
                  <c:v>4</c:v>
                </c:pt>
                <c:pt idx="378">
                  <c:v>4</c:v>
                </c:pt>
                <c:pt idx="379">
                  <c:v>4</c:v>
                </c:pt>
                <c:pt idx="380">
                  <c:v>4</c:v>
                </c:pt>
                <c:pt idx="381">
                  <c:v>4</c:v>
                </c:pt>
                <c:pt idx="382">
                  <c:v>4</c:v>
                </c:pt>
                <c:pt idx="383">
                  <c:v>4</c:v>
                </c:pt>
                <c:pt idx="384">
                  <c:v>4</c:v>
                </c:pt>
                <c:pt idx="385">
                  <c:v>4</c:v>
                </c:pt>
                <c:pt idx="386">
                  <c:v>4</c:v>
                </c:pt>
                <c:pt idx="387">
                  <c:v>4</c:v>
                </c:pt>
                <c:pt idx="388">
                  <c:v>4</c:v>
                </c:pt>
                <c:pt idx="389">
                  <c:v>4</c:v>
                </c:pt>
                <c:pt idx="390">
                  <c:v>4</c:v>
                </c:pt>
                <c:pt idx="391">
                  <c:v>4</c:v>
                </c:pt>
                <c:pt idx="392">
                  <c:v>4</c:v>
                </c:pt>
                <c:pt idx="393">
                  <c:v>4</c:v>
                </c:pt>
                <c:pt idx="394">
                  <c:v>4</c:v>
                </c:pt>
                <c:pt idx="395">
                  <c:v>4</c:v>
                </c:pt>
                <c:pt idx="396">
                  <c:v>4</c:v>
                </c:pt>
                <c:pt idx="397">
                  <c:v>4</c:v>
                </c:pt>
                <c:pt idx="398">
                  <c:v>4</c:v>
                </c:pt>
                <c:pt idx="399">
                  <c:v>4</c:v>
                </c:pt>
                <c:pt idx="400">
                  <c:v>4</c:v>
                </c:pt>
                <c:pt idx="401">
                  <c:v>4</c:v>
                </c:pt>
                <c:pt idx="402">
                  <c:v>4</c:v>
                </c:pt>
                <c:pt idx="403">
                  <c:v>4</c:v>
                </c:pt>
                <c:pt idx="404">
                  <c:v>4</c:v>
                </c:pt>
                <c:pt idx="405">
                  <c:v>4</c:v>
                </c:pt>
                <c:pt idx="406">
                  <c:v>4</c:v>
                </c:pt>
                <c:pt idx="407">
                  <c:v>4</c:v>
                </c:pt>
                <c:pt idx="408">
                  <c:v>4</c:v>
                </c:pt>
                <c:pt idx="409">
                  <c:v>4</c:v>
                </c:pt>
                <c:pt idx="410">
                  <c:v>4</c:v>
                </c:pt>
                <c:pt idx="411">
                  <c:v>4</c:v>
                </c:pt>
                <c:pt idx="412">
                  <c:v>4</c:v>
                </c:pt>
                <c:pt idx="413">
                  <c:v>4</c:v>
                </c:pt>
                <c:pt idx="414">
                  <c:v>4</c:v>
                </c:pt>
                <c:pt idx="415">
                  <c:v>4</c:v>
                </c:pt>
                <c:pt idx="416">
                  <c:v>4</c:v>
                </c:pt>
                <c:pt idx="417">
                  <c:v>4</c:v>
                </c:pt>
                <c:pt idx="418">
                  <c:v>4</c:v>
                </c:pt>
                <c:pt idx="419">
                  <c:v>4</c:v>
                </c:pt>
                <c:pt idx="420">
                  <c:v>4</c:v>
                </c:pt>
                <c:pt idx="421">
                  <c:v>4</c:v>
                </c:pt>
                <c:pt idx="422">
                  <c:v>4</c:v>
                </c:pt>
                <c:pt idx="423">
                  <c:v>4</c:v>
                </c:pt>
                <c:pt idx="424">
                  <c:v>4</c:v>
                </c:pt>
                <c:pt idx="425">
                  <c:v>4</c:v>
                </c:pt>
                <c:pt idx="426">
                  <c:v>4</c:v>
                </c:pt>
                <c:pt idx="427">
                  <c:v>4</c:v>
                </c:pt>
                <c:pt idx="428">
                  <c:v>4</c:v>
                </c:pt>
                <c:pt idx="429">
                  <c:v>4</c:v>
                </c:pt>
                <c:pt idx="430">
                  <c:v>4</c:v>
                </c:pt>
                <c:pt idx="431">
                  <c:v>4</c:v>
                </c:pt>
                <c:pt idx="432">
                  <c:v>4</c:v>
                </c:pt>
                <c:pt idx="433">
                  <c:v>4</c:v>
                </c:pt>
                <c:pt idx="434">
                  <c:v>4</c:v>
                </c:pt>
                <c:pt idx="435">
                  <c:v>4</c:v>
                </c:pt>
                <c:pt idx="436">
                  <c:v>4</c:v>
                </c:pt>
                <c:pt idx="437">
                  <c:v>4</c:v>
                </c:pt>
                <c:pt idx="438">
                  <c:v>4</c:v>
                </c:pt>
                <c:pt idx="439">
                  <c:v>4</c:v>
                </c:pt>
                <c:pt idx="440">
                  <c:v>4</c:v>
                </c:pt>
                <c:pt idx="441">
                  <c:v>4</c:v>
                </c:pt>
                <c:pt idx="442">
                  <c:v>4</c:v>
                </c:pt>
                <c:pt idx="443">
                  <c:v>4</c:v>
                </c:pt>
                <c:pt idx="444">
                  <c:v>4</c:v>
                </c:pt>
                <c:pt idx="445">
                  <c:v>4</c:v>
                </c:pt>
                <c:pt idx="446">
                  <c:v>4</c:v>
                </c:pt>
                <c:pt idx="447">
                  <c:v>4</c:v>
                </c:pt>
                <c:pt idx="448">
                  <c:v>4</c:v>
                </c:pt>
                <c:pt idx="449">
                  <c:v>4</c:v>
                </c:pt>
                <c:pt idx="450">
                  <c:v>4</c:v>
                </c:pt>
                <c:pt idx="451">
                  <c:v>4</c:v>
                </c:pt>
                <c:pt idx="452">
                  <c:v>4</c:v>
                </c:pt>
                <c:pt idx="453">
                  <c:v>4</c:v>
                </c:pt>
                <c:pt idx="454">
                  <c:v>4</c:v>
                </c:pt>
                <c:pt idx="455">
                  <c:v>4</c:v>
                </c:pt>
                <c:pt idx="456">
                  <c:v>4</c:v>
                </c:pt>
                <c:pt idx="457">
                  <c:v>4</c:v>
                </c:pt>
                <c:pt idx="458">
                  <c:v>4</c:v>
                </c:pt>
                <c:pt idx="459">
                  <c:v>4</c:v>
                </c:pt>
                <c:pt idx="460">
                  <c:v>4</c:v>
                </c:pt>
                <c:pt idx="461">
                  <c:v>4</c:v>
                </c:pt>
                <c:pt idx="462">
                  <c:v>4</c:v>
                </c:pt>
                <c:pt idx="463">
                  <c:v>4</c:v>
                </c:pt>
                <c:pt idx="464">
                  <c:v>4</c:v>
                </c:pt>
                <c:pt idx="465">
                  <c:v>4</c:v>
                </c:pt>
                <c:pt idx="466">
                  <c:v>4</c:v>
                </c:pt>
                <c:pt idx="467">
                  <c:v>4</c:v>
                </c:pt>
                <c:pt idx="468">
                  <c:v>4</c:v>
                </c:pt>
                <c:pt idx="469">
                  <c:v>4</c:v>
                </c:pt>
                <c:pt idx="470">
                  <c:v>4</c:v>
                </c:pt>
                <c:pt idx="471">
                  <c:v>4</c:v>
                </c:pt>
                <c:pt idx="472">
                  <c:v>4</c:v>
                </c:pt>
                <c:pt idx="473">
                  <c:v>4</c:v>
                </c:pt>
                <c:pt idx="474">
                  <c:v>4</c:v>
                </c:pt>
                <c:pt idx="475">
                  <c:v>4</c:v>
                </c:pt>
                <c:pt idx="476">
                  <c:v>4</c:v>
                </c:pt>
                <c:pt idx="477">
                  <c:v>4</c:v>
                </c:pt>
                <c:pt idx="478">
                  <c:v>4</c:v>
                </c:pt>
                <c:pt idx="479">
                  <c:v>4</c:v>
                </c:pt>
                <c:pt idx="480">
                  <c:v>4</c:v>
                </c:pt>
                <c:pt idx="481">
                  <c:v>4</c:v>
                </c:pt>
                <c:pt idx="482">
                  <c:v>4</c:v>
                </c:pt>
                <c:pt idx="483">
                  <c:v>4</c:v>
                </c:pt>
                <c:pt idx="484">
                  <c:v>4</c:v>
                </c:pt>
                <c:pt idx="485">
                  <c:v>4</c:v>
                </c:pt>
                <c:pt idx="486">
                  <c:v>4</c:v>
                </c:pt>
                <c:pt idx="487">
                  <c:v>4</c:v>
                </c:pt>
                <c:pt idx="488">
                  <c:v>4</c:v>
                </c:pt>
                <c:pt idx="489">
                  <c:v>4</c:v>
                </c:pt>
                <c:pt idx="490">
                  <c:v>4</c:v>
                </c:pt>
                <c:pt idx="491">
                  <c:v>4</c:v>
                </c:pt>
                <c:pt idx="492">
                  <c:v>4</c:v>
                </c:pt>
                <c:pt idx="493">
                  <c:v>4</c:v>
                </c:pt>
                <c:pt idx="494">
                  <c:v>4</c:v>
                </c:pt>
                <c:pt idx="495">
                  <c:v>4</c:v>
                </c:pt>
                <c:pt idx="496">
                  <c:v>4</c:v>
                </c:pt>
                <c:pt idx="497">
                  <c:v>4</c:v>
                </c:pt>
                <c:pt idx="498">
                  <c:v>4</c:v>
                </c:pt>
                <c:pt idx="499">
                  <c:v>4</c:v>
                </c:pt>
              </c:numCache>
            </c:numRef>
          </c:yVal>
          <c:smooth val="0"/>
          <c:extLst>
            <c:ext xmlns:c16="http://schemas.microsoft.com/office/drawing/2014/chart" uri="{C3380CC4-5D6E-409C-BE32-E72D297353CC}">
              <c16:uniqueId val="{00000001-C134-4515-AAFE-4D92E0B1D24C}"/>
            </c:ext>
          </c:extLst>
        </c:ser>
        <c:ser>
          <c:idx val="2"/>
          <c:order val="2"/>
          <c:tx>
            <c:strRef>
              <c:f>BCS!$E$3</c:f>
              <c:strCache>
                <c:ptCount val="1"/>
                <c:pt idx="0">
                  <c:v>untere Grenze</c:v>
                </c:pt>
              </c:strCache>
            </c:strRef>
          </c:tx>
          <c:spPr>
            <a:ln w="19050" cap="rnd">
              <a:solidFill>
                <a:schemeClr val="accent3"/>
              </a:solidFill>
              <a:round/>
            </a:ln>
            <a:effectLst/>
          </c:spPr>
          <c:marker>
            <c:symbol val="none"/>
          </c:marker>
          <c:xVal>
            <c:numRef>
              <c:f>BCS!$G$4:$G$503</c:f>
              <c:numCache>
                <c:formatCode>General</c:formatCode>
                <c:ptCount val="5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numCache>
            </c:numRef>
          </c:xVal>
          <c:yVal>
            <c:numRef>
              <c:f>BCS!$J$4:$J$503</c:f>
              <c:numCache>
                <c:formatCode>0.000</c:formatCode>
                <c:ptCount val="500"/>
                <c:pt idx="0">
                  <c:v>3.75</c:v>
                </c:pt>
                <c:pt idx="1">
                  <c:v>3.75</c:v>
                </c:pt>
                <c:pt idx="2">
                  <c:v>3.75</c:v>
                </c:pt>
                <c:pt idx="3">
                  <c:v>3.75</c:v>
                </c:pt>
                <c:pt idx="4">
                  <c:v>3.75</c:v>
                </c:pt>
                <c:pt idx="5">
                  <c:v>3.75</c:v>
                </c:pt>
                <c:pt idx="6">
                  <c:v>3.75</c:v>
                </c:pt>
                <c:pt idx="7">
                  <c:v>3.75</c:v>
                </c:pt>
                <c:pt idx="8">
                  <c:v>3.75</c:v>
                </c:pt>
                <c:pt idx="9">
                  <c:v>3.75</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3.25</c:v>
                </c:pt>
                <c:pt idx="91">
                  <c:v>3.25</c:v>
                </c:pt>
                <c:pt idx="92">
                  <c:v>3.25</c:v>
                </c:pt>
                <c:pt idx="93">
                  <c:v>3.25</c:v>
                </c:pt>
                <c:pt idx="94">
                  <c:v>3.25</c:v>
                </c:pt>
                <c:pt idx="95">
                  <c:v>3.25</c:v>
                </c:pt>
                <c:pt idx="96">
                  <c:v>3.25</c:v>
                </c:pt>
                <c:pt idx="97">
                  <c:v>3.25</c:v>
                </c:pt>
                <c:pt idx="98">
                  <c:v>3.25</c:v>
                </c:pt>
                <c:pt idx="99">
                  <c:v>3.25</c:v>
                </c:pt>
                <c:pt idx="100">
                  <c:v>3.25</c:v>
                </c:pt>
                <c:pt idx="101">
                  <c:v>3.25</c:v>
                </c:pt>
                <c:pt idx="102">
                  <c:v>3.25</c:v>
                </c:pt>
                <c:pt idx="103">
                  <c:v>3.25</c:v>
                </c:pt>
                <c:pt idx="104">
                  <c:v>3.25</c:v>
                </c:pt>
                <c:pt idx="105">
                  <c:v>3.25</c:v>
                </c:pt>
                <c:pt idx="106">
                  <c:v>3.25</c:v>
                </c:pt>
                <c:pt idx="107">
                  <c:v>3.25</c:v>
                </c:pt>
                <c:pt idx="108">
                  <c:v>3.25</c:v>
                </c:pt>
                <c:pt idx="109">
                  <c:v>3.25</c:v>
                </c:pt>
                <c:pt idx="110">
                  <c:v>3.25</c:v>
                </c:pt>
                <c:pt idx="111">
                  <c:v>3.25</c:v>
                </c:pt>
                <c:pt idx="112">
                  <c:v>3.25</c:v>
                </c:pt>
                <c:pt idx="113">
                  <c:v>3.25</c:v>
                </c:pt>
                <c:pt idx="114">
                  <c:v>3.25</c:v>
                </c:pt>
                <c:pt idx="115">
                  <c:v>3.25</c:v>
                </c:pt>
                <c:pt idx="116">
                  <c:v>3.25</c:v>
                </c:pt>
                <c:pt idx="117">
                  <c:v>3.25</c:v>
                </c:pt>
                <c:pt idx="118">
                  <c:v>3.25</c:v>
                </c:pt>
                <c:pt idx="119">
                  <c:v>3.25</c:v>
                </c:pt>
                <c:pt idx="120">
                  <c:v>3.25</c:v>
                </c:pt>
                <c:pt idx="121">
                  <c:v>3.25</c:v>
                </c:pt>
                <c:pt idx="122">
                  <c:v>3.25</c:v>
                </c:pt>
                <c:pt idx="123">
                  <c:v>3.25</c:v>
                </c:pt>
                <c:pt idx="124">
                  <c:v>3.25</c:v>
                </c:pt>
                <c:pt idx="125">
                  <c:v>3.25</c:v>
                </c:pt>
                <c:pt idx="126">
                  <c:v>3.25</c:v>
                </c:pt>
                <c:pt idx="127">
                  <c:v>3.25</c:v>
                </c:pt>
                <c:pt idx="128">
                  <c:v>3.25</c:v>
                </c:pt>
                <c:pt idx="129">
                  <c:v>3.25</c:v>
                </c:pt>
                <c:pt idx="130">
                  <c:v>3.25</c:v>
                </c:pt>
                <c:pt idx="131">
                  <c:v>3.25</c:v>
                </c:pt>
                <c:pt idx="132">
                  <c:v>3.25</c:v>
                </c:pt>
                <c:pt idx="133">
                  <c:v>3.25</c:v>
                </c:pt>
                <c:pt idx="134">
                  <c:v>3.25</c:v>
                </c:pt>
                <c:pt idx="135">
                  <c:v>3.25</c:v>
                </c:pt>
                <c:pt idx="136">
                  <c:v>3.25</c:v>
                </c:pt>
                <c:pt idx="137">
                  <c:v>3.25</c:v>
                </c:pt>
                <c:pt idx="138">
                  <c:v>3.25</c:v>
                </c:pt>
                <c:pt idx="139">
                  <c:v>3.25</c:v>
                </c:pt>
                <c:pt idx="140">
                  <c:v>3.25</c:v>
                </c:pt>
                <c:pt idx="141">
                  <c:v>3.25</c:v>
                </c:pt>
                <c:pt idx="142">
                  <c:v>3.25</c:v>
                </c:pt>
                <c:pt idx="143">
                  <c:v>3.25</c:v>
                </c:pt>
                <c:pt idx="144">
                  <c:v>3.25</c:v>
                </c:pt>
                <c:pt idx="145">
                  <c:v>3.25</c:v>
                </c:pt>
                <c:pt idx="146">
                  <c:v>3.25</c:v>
                </c:pt>
                <c:pt idx="147">
                  <c:v>3.25</c:v>
                </c:pt>
                <c:pt idx="148">
                  <c:v>3.25</c:v>
                </c:pt>
                <c:pt idx="149">
                  <c:v>3.25</c:v>
                </c:pt>
                <c:pt idx="150">
                  <c:v>3.25</c:v>
                </c:pt>
                <c:pt idx="151">
                  <c:v>3.25</c:v>
                </c:pt>
                <c:pt idx="152">
                  <c:v>3.25</c:v>
                </c:pt>
                <c:pt idx="153">
                  <c:v>3.25</c:v>
                </c:pt>
                <c:pt idx="154">
                  <c:v>3.25</c:v>
                </c:pt>
                <c:pt idx="155">
                  <c:v>3.25</c:v>
                </c:pt>
                <c:pt idx="156">
                  <c:v>3.25</c:v>
                </c:pt>
                <c:pt idx="157">
                  <c:v>3.25</c:v>
                </c:pt>
                <c:pt idx="158">
                  <c:v>3.25</c:v>
                </c:pt>
                <c:pt idx="159">
                  <c:v>3.25</c:v>
                </c:pt>
                <c:pt idx="160">
                  <c:v>3.25</c:v>
                </c:pt>
                <c:pt idx="161">
                  <c:v>3.25</c:v>
                </c:pt>
                <c:pt idx="162">
                  <c:v>3.25</c:v>
                </c:pt>
                <c:pt idx="163">
                  <c:v>3.25</c:v>
                </c:pt>
                <c:pt idx="164">
                  <c:v>3.25</c:v>
                </c:pt>
                <c:pt idx="165">
                  <c:v>3.25</c:v>
                </c:pt>
                <c:pt idx="166">
                  <c:v>3.25</c:v>
                </c:pt>
                <c:pt idx="167">
                  <c:v>3.25</c:v>
                </c:pt>
                <c:pt idx="168">
                  <c:v>3.25</c:v>
                </c:pt>
                <c:pt idx="169">
                  <c:v>3.25</c:v>
                </c:pt>
                <c:pt idx="170">
                  <c:v>3.25</c:v>
                </c:pt>
                <c:pt idx="171">
                  <c:v>3.25</c:v>
                </c:pt>
                <c:pt idx="172">
                  <c:v>3.25</c:v>
                </c:pt>
                <c:pt idx="173">
                  <c:v>3.25</c:v>
                </c:pt>
                <c:pt idx="174">
                  <c:v>3.25</c:v>
                </c:pt>
                <c:pt idx="175">
                  <c:v>3.25</c:v>
                </c:pt>
                <c:pt idx="176">
                  <c:v>3.25</c:v>
                </c:pt>
                <c:pt idx="177">
                  <c:v>3.25</c:v>
                </c:pt>
                <c:pt idx="178">
                  <c:v>3.25</c:v>
                </c:pt>
                <c:pt idx="179">
                  <c:v>3.25</c:v>
                </c:pt>
                <c:pt idx="180">
                  <c:v>3.5</c:v>
                </c:pt>
                <c:pt idx="181">
                  <c:v>3.5</c:v>
                </c:pt>
                <c:pt idx="182">
                  <c:v>3.5</c:v>
                </c:pt>
                <c:pt idx="183">
                  <c:v>3.5</c:v>
                </c:pt>
                <c:pt idx="184">
                  <c:v>3.5</c:v>
                </c:pt>
                <c:pt idx="185">
                  <c:v>3.5</c:v>
                </c:pt>
                <c:pt idx="186">
                  <c:v>3.5</c:v>
                </c:pt>
                <c:pt idx="187">
                  <c:v>3.5</c:v>
                </c:pt>
                <c:pt idx="188">
                  <c:v>3.5</c:v>
                </c:pt>
                <c:pt idx="189">
                  <c:v>3.5</c:v>
                </c:pt>
                <c:pt idx="190">
                  <c:v>3.5</c:v>
                </c:pt>
                <c:pt idx="191">
                  <c:v>3.5</c:v>
                </c:pt>
                <c:pt idx="192">
                  <c:v>3.5</c:v>
                </c:pt>
                <c:pt idx="193">
                  <c:v>3.5</c:v>
                </c:pt>
                <c:pt idx="194">
                  <c:v>3.5</c:v>
                </c:pt>
                <c:pt idx="195">
                  <c:v>3.5</c:v>
                </c:pt>
                <c:pt idx="196">
                  <c:v>3.5</c:v>
                </c:pt>
                <c:pt idx="197">
                  <c:v>3.5</c:v>
                </c:pt>
                <c:pt idx="198">
                  <c:v>3.5</c:v>
                </c:pt>
                <c:pt idx="199">
                  <c:v>3.5</c:v>
                </c:pt>
                <c:pt idx="200">
                  <c:v>3.5</c:v>
                </c:pt>
                <c:pt idx="201">
                  <c:v>3.5</c:v>
                </c:pt>
                <c:pt idx="202">
                  <c:v>3.5</c:v>
                </c:pt>
                <c:pt idx="203">
                  <c:v>3.5</c:v>
                </c:pt>
                <c:pt idx="204">
                  <c:v>3.5</c:v>
                </c:pt>
                <c:pt idx="205">
                  <c:v>3.5</c:v>
                </c:pt>
                <c:pt idx="206">
                  <c:v>3.5</c:v>
                </c:pt>
                <c:pt idx="207">
                  <c:v>3.5</c:v>
                </c:pt>
                <c:pt idx="208">
                  <c:v>3.5</c:v>
                </c:pt>
                <c:pt idx="209">
                  <c:v>3.5</c:v>
                </c:pt>
                <c:pt idx="210">
                  <c:v>3.5</c:v>
                </c:pt>
                <c:pt idx="211">
                  <c:v>3.5</c:v>
                </c:pt>
                <c:pt idx="212">
                  <c:v>3.5</c:v>
                </c:pt>
                <c:pt idx="213">
                  <c:v>3.5</c:v>
                </c:pt>
                <c:pt idx="214">
                  <c:v>3.5</c:v>
                </c:pt>
                <c:pt idx="215">
                  <c:v>3.5</c:v>
                </c:pt>
                <c:pt idx="216">
                  <c:v>3.5</c:v>
                </c:pt>
                <c:pt idx="217">
                  <c:v>3.5</c:v>
                </c:pt>
                <c:pt idx="218">
                  <c:v>3.5</c:v>
                </c:pt>
                <c:pt idx="219">
                  <c:v>3.5</c:v>
                </c:pt>
                <c:pt idx="220">
                  <c:v>3.5</c:v>
                </c:pt>
                <c:pt idx="221">
                  <c:v>3.5</c:v>
                </c:pt>
                <c:pt idx="222">
                  <c:v>3.5</c:v>
                </c:pt>
                <c:pt idx="223">
                  <c:v>3.5</c:v>
                </c:pt>
                <c:pt idx="224">
                  <c:v>3.5</c:v>
                </c:pt>
                <c:pt idx="225">
                  <c:v>3.5</c:v>
                </c:pt>
                <c:pt idx="226">
                  <c:v>3.5</c:v>
                </c:pt>
                <c:pt idx="227">
                  <c:v>3.5</c:v>
                </c:pt>
                <c:pt idx="228">
                  <c:v>3.5</c:v>
                </c:pt>
                <c:pt idx="229">
                  <c:v>3.5</c:v>
                </c:pt>
                <c:pt idx="230">
                  <c:v>3.5</c:v>
                </c:pt>
                <c:pt idx="231">
                  <c:v>3.5</c:v>
                </c:pt>
                <c:pt idx="232">
                  <c:v>3.5</c:v>
                </c:pt>
                <c:pt idx="233">
                  <c:v>3.5</c:v>
                </c:pt>
                <c:pt idx="234">
                  <c:v>3.5</c:v>
                </c:pt>
                <c:pt idx="235">
                  <c:v>3.5</c:v>
                </c:pt>
                <c:pt idx="236">
                  <c:v>3.5</c:v>
                </c:pt>
                <c:pt idx="237">
                  <c:v>3.5</c:v>
                </c:pt>
                <c:pt idx="238">
                  <c:v>3.5</c:v>
                </c:pt>
                <c:pt idx="239">
                  <c:v>3.5</c:v>
                </c:pt>
                <c:pt idx="240">
                  <c:v>3.5</c:v>
                </c:pt>
                <c:pt idx="241">
                  <c:v>3.5</c:v>
                </c:pt>
                <c:pt idx="242">
                  <c:v>3.5</c:v>
                </c:pt>
                <c:pt idx="243">
                  <c:v>3.5</c:v>
                </c:pt>
                <c:pt idx="244">
                  <c:v>3.5</c:v>
                </c:pt>
                <c:pt idx="245">
                  <c:v>3.5</c:v>
                </c:pt>
                <c:pt idx="246">
                  <c:v>3.5</c:v>
                </c:pt>
                <c:pt idx="247">
                  <c:v>3.5</c:v>
                </c:pt>
                <c:pt idx="248">
                  <c:v>3.5</c:v>
                </c:pt>
                <c:pt idx="249">
                  <c:v>3.5</c:v>
                </c:pt>
                <c:pt idx="250">
                  <c:v>3.5</c:v>
                </c:pt>
                <c:pt idx="251">
                  <c:v>3.5</c:v>
                </c:pt>
                <c:pt idx="252">
                  <c:v>3.5</c:v>
                </c:pt>
                <c:pt idx="253">
                  <c:v>3.5</c:v>
                </c:pt>
                <c:pt idx="254">
                  <c:v>3.5</c:v>
                </c:pt>
                <c:pt idx="255">
                  <c:v>3.5</c:v>
                </c:pt>
                <c:pt idx="256">
                  <c:v>3.5</c:v>
                </c:pt>
                <c:pt idx="257">
                  <c:v>3.5</c:v>
                </c:pt>
                <c:pt idx="258">
                  <c:v>3.5</c:v>
                </c:pt>
                <c:pt idx="259">
                  <c:v>3.5</c:v>
                </c:pt>
                <c:pt idx="260">
                  <c:v>3.5</c:v>
                </c:pt>
                <c:pt idx="261">
                  <c:v>3.5</c:v>
                </c:pt>
                <c:pt idx="262">
                  <c:v>3.5</c:v>
                </c:pt>
                <c:pt idx="263">
                  <c:v>3.5</c:v>
                </c:pt>
                <c:pt idx="264">
                  <c:v>3.5</c:v>
                </c:pt>
                <c:pt idx="265">
                  <c:v>3.5</c:v>
                </c:pt>
                <c:pt idx="266">
                  <c:v>3.5</c:v>
                </c:pt>
                <c:pt idx="267">
                  <c:v>3.5</c:v>
                </c:pt>
                <c:pt idx="268">
                  <c:v>3.5</c:v>
                </c:pt>
                <c:pt idx="269">
                  <c:v>3.5</c:v>
                </c:pt>
                <c:pt idx="270">
                  <c:v>3.5</c:v>
                </c:pt>
                <c:pt idx="271">
                  <c:v>3.5</c:v>
                </c:pt>
                <c:pt idx="272">
                  <c:v>3.5</c:v>
                </c:pt>
                <c:pt idx="273">
                  <c:v>3.5</c:v>
                </c:pt>
                <c:pt idx="274">
                  <c:v>3.5</c:v>
                </c:pt>
                <c:pt idx="275">
                  <c:v>3.5</c:v>
                </c:pt>
                <c:pt idx="276">
                  <c:v>3.5</c:v>
                </c:pt>
                <c:pt idx="277">
                  <c:v>3.5</c:v>
                </c:pt>
                <c:pt idx="278">
                  <c:v>3.5</c:v>
                </c:pt>
                <c:pt idx="279">
                  <c:v>3.5</c:v>
                </c:pt>
                <c:pt idx="280">
                  <c:v>3.5</c:v>
                </c:pt>
                <c:pt idx="281">
                  <c:v>3.5</c:v>
                </c:pt>
                <c:pt idx="282">
                  <c:v>3.5</c:v>
                </c:pt>
                <c:pt idx="283">
                  <c:v>3.5</c:v>
                </c:pt>
                <c:pt idx="284">
                  <c:v>3.5</c:v>
                </c:pt>
                <c:pt idx="285">
                  <c:v>3.5</c:v>
                </c:pt>
                <c:pt idx="286">
                  <c:v>3.5</c:v>
                </c:pt>
                <c:pt idx="287">
                  <c:v>3.5</c:v>
                </c:pt>
                <c:pt idx="288">
                  <c:v>3.5</c:v>
                </c:pt>
                <c:pt idx="289">
                  <c:v>3.5</c:v>
                </c:pt>
                <c:pt idx="290">
                  <c:v>3.5</c:v>
                </c:pt>
                <c:pt idx="291">
                  <c:v>3.5</c:v>
                </c:pt>
                <c:pt idx="292">
                  <c:v>3.5</c:v>
                </c:pt>
                <c:pt idx="293">
                  <c:v>3.5</c:v>
                </c:pt>
                <c:pt idx="294">
                  <c:v>3.5</c:v>
                </c:pt>
                <c:pt idx="295">
                  <c:v>3.5</c:v>
                </c:pt>
                <c:pt idx="296">
                  <c:v>3.5</c:v>
                </c:pt>
                <c:pt idx="297">
                  <c:v>3.5</c:v>
                </c:pt>
                <c:pt idx="298">
                  <c:v>3.5</c:v>
                </c:pt>
                <c:pt idx="299">
                  <c:v>3.5</c:v>
                </c:pt>
                <c:pt idx="300">
                  <c:v>3.5</c:v>
                </c:pt>
                <c:pt idx="301">
                  <c:v>3.5</c:v>
                </c:pt>
                <c:pt idx="302">
                  <c:v>3.5</c:v>
                </c:pt>
                <c:pt idx="303">
                  <c:v>3.5</c:v>
                </c:pt>
                <c:pt idx="304">
                  <c:v>3.5</c:v>
                </c:pt>
                <c:pt idx="305">
                  <c:v>3.5</c:v>
                </c:pt>
                <c:pt idx="306">
                  <c:v>3.5</c:v>
                </c:pt>
                <c:pt idx="307">
                  <c:v>3.5</c:v>
                </c:pt>
                <c:pt idx="308">
                  <c:v>3.5</c:v>
                </c:pt>
                <c:pt idx="309">
                  <c:v>3.5</c:v>
                </c:pt>
                <c:pt idx="310">
                  <c:v>3.5</c:v>
                </c:pt>
                <c:pt idx="311">
                  <c:v>3.5</c:v>
                </c:pt>
                <c:pt idx="312">
                  <c:v>3.5</c:v>
                </c:pt>
                <c:pt idx="313">
                  <c:v>3.5</c:v>
                </c:pt>
                <c:pt idx="314">
                  <c:v>3.5</c:v>
                </c:pt>
                <c:pt idx="315">
                  <c:v>3.5</c:v>
                </c:pt>
                <c:pt idx="316">
                  <c:v>3.5</c:v>
                </c:pt>
                <c:pt idx="317">
                  <c:v>3.5</c:v>
                </c:pt>
                <c:pt idx="318">
                  <c:v>3.5</c:v>
                </c:pt>
                <c:pt idx="319">
                  <c:v>3.5</c:v>
                </c:pt>
                <c:pt idx="320">
                  <c:v>3.5</c:v>
                </c:pt>
                <c:pt idx="321">
                  <c:v>3.5</c:v>
                </c:pt>
                <c:pt idx="322">
                  <c:v>3.5</c:v>
                </c:pt>
                <c:pt idx="323">
                  <c:v>3.5</c:v>
                </c:pt>
                <c:pt idx="324">
                  <c:v>3.5</c:v>
                </c:pt>
                <c:pt idx="325">
                  <c:v>3.5</c:v>
                </c:pt>
                <c:pt idx="326">
                  <c:v>3.5</c:v>
                </c:pt>
                <c:pt idx="327">
                  <c:v>3.5</c:v>
                </c:pt>
                <c:pt idx="328">
                  <c:v>3.5</c:v>
                </c:pt>
                <c:pt idx="329">
                  <c:v>3.5</c:v>
                </c:pt>
                <c:pt idx="330">
                  <c:v>3.5</c:v>
                </c:pt>
                <c:pt idx="331">
                  <c:v>3.5</c:v>
                </c:pt>
                <c:pt idx="332">
                  <c:v>3.5</c:v>
                </c:pt>
                <c:pt idx="333">
                  <c:v>3.5</c:v>
                </c:pt>
                <c:pt idx="334">
                  <c:v>3.5</c:v>
                </c:pt>
                <c:pt idx="335">
                  <c:v>3.5</c:v>
                </c:pt>
                <c:pt idx="336">
                  <c:v>3.5</c:v>
                </c:pt>
                <c:pt idx="337">
                  <c:v>3.5</c:v>
                </c:pt>
                <c:pt idx="338">
                  <c:v>3.5</c:v>
                </c:pt>
                <c:pt idx="339">
                  <c:v>3.5</c:v>
                </c:pt>
                <c:pt idx="340">
                  <c:v>3.5</c:v>
                </c:pt>
                <c:pt idx="341">
                  <c:v>3.5</c:v>
                </c:pt>
                <c:pt idx="342">
                  <c:v>3.5</c:v>
                </c:pt>
                <c:pt idx="343">
                  <c:v>3.5</c:v>
                </c:pt>
                <c:pt idx="344">
                  <c:v>3.5</c:v>
                </c:pt>
                <c:pt idx="345">
                  <c:v>3.5</c:v>
                </c:pt>
                <c:pt idx="346">
                  <c:v>3.5</c:v>
                </c:pt>
                <c:pt idx="347">
                  <c:v>3.5</c:v>
                </c:pt>
                <c:pt idx="348">
                  <c:v>3.5</c:v>
                </c:pt>
                <c:pt idx="349">
                  <c:v>3.5</c:v>
                </c:pt>
                <c:pt idx="350">
                  <c:v>3.5</c:v>
                </c:pt>
                <c:pt idx="351">
                  <c:v>3.5</c:v>
                </c:pt>
                <c:pt idx="352">
                  <c:v>3.5</c:v>
                </c:pt>
                <c:pt idx="353">
                  <c:v>3.5</c:v>
                </c:pt>
                <c:pt idx="354">
                  <c:v>3.5</c:v>
                </c:pt>
                <c:pt idx="355">
                  <c:v>3.5</c:v>
                </c:pt>
                <c:pt idx="356">
                  <c:v>3.5</c:v>
                </c:pt>
                <c:pt idx="357">
                  <c:v>3.5</c:v>
                </c:pt>
                <c:pt idx="358">
                  <c:v>3.5</c:v>
                </c:pt>
                <c:pt idx="359">
                  <c:v>3.5</c:v>
                </c:pt>
                <c:pt idx="360">
                  <c:v>3.5</c:v>
                </c:pt>
                <c:pt idx="361">
                  <c:v>3.5</c:v>
                </c:pt>
                <c:pt idx="362">
                  <c:v>3.5</c:v>
                </c:pt>
                <c:pt idx="363">
                  <c:v>3.5</c:v>
                </c:pt>
                <c:pt idx="364">
                  <c:v>3.5</c:v>
                </c:pt>
                <c:pt idx="365">
                  <c:v>3.5</c:v>
                </c:pt>
                <c:pt idx="366">
                  <c:v>3.5</c:v>
                </c:pt>
                <c:pt idx="367">
                  <c:v>3.5</c:v>
                </c:pt>
                <c:pt idx="368">
                  <c:v>3.5</c:v>
                </c:pt>
                <c:pt idx="369">
                  <c:v>3.5</c:v>
                </c:pt>
                <c:pt idx="370">
                  <c:v>3.5</c:v>
                </c:pt>
                <c:pt idx="371">
                  <c:v>3.5</c:v>
                </c:pt>
                <c:pt idx="372">
                  <c:v>3.5</c:v>
                </c:pt>
                <c:pt idx="373">
                  <c:v>3.5</c:v>
                </c:pt>
                <c:pt idx="374">
                  <c:v>3.5</c:v>
                </c:pt>
                <c:pt idx="375">
                  <c:v>3.5</c:v>
                </c:pt>
                <c:pt idx="376">
                  <c:v>3.5</c:v>
                </c:pt>
                <c:pt idx="377">
                  <c:v>3.5</c:v>
                </c:pt>
                <c:pt idx="378">
                  <c:v>3.5</c:v>
                </c:pt>
                <c:pt idx="379">
                  <c:v>3.5</c:v>
                </c:pt>
                <c:pt idx="380">
                  <c:v>3.5</c:v>
                </c:pt>
                <c:pt idx="381">
                  <c:v>3.5</c:v>
                </c:pt>
                <c:pt idx="382">
                  <c:v>3.5</c:v>
                </c:pt>
                <c:pt idx="383">
                  <c:v>3.5</c:v>
                </c:pt>
                <c:pt idx="384">
                  <c:v>3.5</c:v>
                </c:pt>
                <c:pt idx="385">
                  <c:v>3.5</c:v>
                </c:pt>
                <c:pt idx="386">
                  <c:v>3.5</c:v>
                </c:pt>
                <c:pt idx="387">
                  <c:v>3.5</c:v>
                </c:pt>
                <c:pt idx="388">
                  <c:v>3.5</c:v>
                </c:pt>
                <c:pt idx="389">
                  <c:v>3.5</c:v>
                </c:pt>
                <c:pt idx="390">
                  <c:v>3.5</c:v>
                </c:pt>
                <c:pt idx="391">
                  <c:v>3.5</c:v>
                </c:pt>
                <c:pt idx="392">
                  <c:v>3.5</c:v>
                </c:pt>
                <c:pt idx="393">
                  <c:v>3.5</c:v>
                </c:pt>
                <c:pt idx="394">
                  <c:v>3.5</c:v>
                </c:pt>
                <c:pt idx="395">
                  <c:v>3.5</c:v>
                </c:pt>
                <c:pt idx="396">
                  <c:v>3.5</c:v>
                </c:pt>
                <c:pt idx="397">
                  <c:v>3.5</c:v>
                </c:pt>
                <c:pt idx="398">
                  <c:v>3.5</c:v>
                </c:pt>
                <c:pt idx="399">
                  <c:v>3.5</c:v>
                </c:pt>
                <c:pt idx="400">
                  <c:v>3.5</c:v>
                </c:pt>
                <c:pt idx="401">
                  <c:v>3.5</c:v>
                </c:pt>
                <c:pt idx="402">
                  <c:v>3.5</c:v>
                </c:pt>
                <c:pt idx="403">
                  <c:v>3.5</c:v>
                </c:pt>
                <c:pt idx="404">
                  <c:v>3.5</c:v>
                </c:pt>
                <c:pt idx="405">
                  <c:v>3.5</c:v>
                </c:pt>
                <c:pt idx="406">
                  <c:v>3.5</c:v>
                </c:pt>
                <c:pt idx="407">
                  <c:v>3.5</c:v>
                </c:pt>
                <c:pt idx="408">
                  <c:v>3.5</c:v>
                </c:pt>
                <c:pt idx="409">
                  <c:v>3.5</c:v>
                </c:pt>
                <c:pt idx="410">
                  <c:v>3.5</c:v>
                </c:pt>
                <c:pt idx="411">
                  <c:v>3.5</c:v>
                </c:pt>
                <c:pt idx="412">
                  <c:v>3.5</c:v>
                </c:pt>
                <c:pt idx="413">
                  <c:v>3.5</c:v>
                </c:pt>
                <c:pt idx="414">
                  <c:v>3.5</c:v>
                </c:pt>
                <c:pt idx="415">
                  <c:v>3.5</c:v>
                </c:pt>
                <c:pt idx="416">
                  <c:v>3.5</c:v>
                </c:pt>
                <c:pt idx="417">
                  <c:v>3.5</c:v>
                </c:pt>
                <c:pt idx="418">
                  <c:v>3.5</c:v>
                </c:pt>
                <c:pt idx="419">
                  <c:v>3.5</c:v>
                </c:pt>
                <c:pt idx="420">
                  <c:v>3.5</c:v>
                </c:pt>
                <c:pt idx="421">
                  <c:v>3.5</c:v>
                </c:pt>
                <c:pt idx="422">
                  <c:v>3.5</c:v>
                </c:pt>
                <c:pt idx="423">
                  <c:v>3.5</c:v>
                </c:pt>
                <c:pt idx="424">
                  <c:v>3.5</c:v>
                </c:pt>
                <c:pt idx="425">
                  <c:v>3.5</c:v>
                </c:pt>
                <c:pt idx="426">
                  <c:v>3.5</c:v>
                </c:pt>
                <c:pt idx="427">
                  <c:v>3.5</c:v>
                </c:pt>
                <c:pt idx="428">
                  <c:v>3.5</c:v>
                </c:pt>
                <c:pt idx="429">
                  <c:v>3.5</c:v>
                </c:pt>
                <c:pt idx="430">
                  <c:v>3.5</c:v>
                </c:pt>
                <c:pt idx="431">
                  <c:v>3.5</c:v>
                </c:pt>
                <c:pt idx="432">
                  <c:v>3.5</c:v>
                </c:pt>
                <c:pt idx="433">
                  <c:v>3.5</c:v>
                </c:pt>
                <c:pt idx="434">
                  <c:v>3.5</c:v>
                </c:pt>
                <c:pt idx="435">
                  <c:v>3.5</c:v>
                </c:pt>
                <c:pt idx="436">
                  <c:v>3.5</c:v>
                </c:pt>
                <c:pt idx="437">
                  <c:v>3.5</c:v>
                </c:pt>
                <c:pt idx="438">
                  <c:v>3.5</c:v>
                </c:pt>
                <c:pt idx="439">
                  <c:v>3.5</c:v>
                </c:pt>
                <c:pt idx="440">
                  <c:v>3.5</c:v>
                </c:pt>
                <c:pt idx="441">
                  <c:v>3.5</c:v>
                </c:pt>
                <c:pt idx="442">
                  <c:v>3.5</c:v>
                </c:pt>
                <c:pt idx="443">
                  <c:v>3.5</c:v>
                </c:pt>
                <c:pt idx="444">
                  <c:v>3.5</c:v>
                </c:pt>
                <c:pt idx="445">
                  <c:v>3.5</c:v>
                </c:pt>
                <c:pt idx="446">
                  <c:v>3.5</c:v>
                </c:pt>
                <c:pt idx="447">
                  <c:v>3.5</c:v>
                </c:pt>
                <c:pt idx="448">
                  <c:v>3.5</c:v>
                </c:pt>
                <c:pt idx="449">
                  <c:v>3.5</c:v>
                </c:pt>
                <c:pt idx="450">
                  <c:v>3.5</c:v>
                </c:pt>
                <c:pt idx="451">
                  <c:v>3.5</c:v>
                </c:pt>
                <c:pt idx="452">
                  <c:v>3.5</c:v>
                </c:pt>
                <c:pt idx="453">
                  <c:v>3.5</c:v>
                </c:pt>
                <c:pt idx="454">
                  <c:v>3.5</c:v>
                </c:pt>
                <c:pt idx="455">
                  <c:v>3.5</c:v>
                </c:pt>
                <c:pt idx="456">
                  <c:v>3.5</c:v>
                </c:pt>
                <c:pt idx="457">
                  <c:v>3.5</c:v>
                </c:pt>
                <c:pt idx="458">
                  <c:v>3.5</c:v>
                </c:pt>
                <c:pt idx="459">
                  <c:v>3.5</c:v>
                </c:pt>
                <c:pt idx="460">
                  <c:v>3.5</c:v>
                </c:pt>
                <c:pt idx="461">
                  <c:v>3.5</c:v>
                </c:pt>
                <c:pt idx="462">
                  <c:v>3.5</c:v>
                </c:pt>
                <c:pt idx="463">
                  <c:v>3.5</c:v>
                </c:pt>
                <c:pt idx="464">
                  <c:v>3.5</c:v>
                </c:pt>
                <c:pt idx="465">
                  <c:v>3.5</c:v>
                </c:pt>
                <c:pt idx="466">
                  <c:v>3.5</c:v>
                </c:pt>
                <c:pt idx="467">
                  <c:v>3.5</c:v>
                </c:pt>
                <c:pt idx="468">
                  <c:v>3.5</c:v>
                </c:pt>
                <c:pt idx="469">
                  <c:v>3.5</c:v>
                </c:pt>
                <c:pt idx="470">
                  <c:v>3.5</c:v>
                </c:pt>
                <c:pt idx="471">
                  <c:v>3.5</c:v>
                </c:pt>
                <c:pt idx="472">
                  <c:v>3.5</c:v>
                </c:pt>
                <c:pt idx="473">
                  <c:v>3.5</c:v>
                </c:pt>
                <c:pt idx="474">
                  <c:v>3.5</c:v>
                </c:pt>
                <c:pt idx="475">
                  <c:v>3.5</c:v>
                </c:pt>
                <c:pt idx="476">
                  <c:v>3.5</c:v>
                </c:pt>
                <c:pt idx="477">
                  <c:v>3.5</c:v>
                </c:pt>
                <c:pt idx="478">
                  <c:v>3.5</c:v>
                </c:pt>
                <c:pt idx="479">
                  <c:v>3.5</c:v>
                </c:pt>
                <c:pt idx="480">
                  <c:v>3.5</c:v>
                </c:pt>
                <c:pt idx="481">
                  <c:v>3.5</c:v>
                </c:pt>
                <c:pt idx="482">
                  <c:v>3.5</c:v>
                </c:pt>
                <c:pt idx="483">
                  <c:v>3.5</c:v>
                </c:pt>
                <c:pt idx="484">
                  <c:v>3.5</c:v>
                </c:pt>
                <c:pt idx="485">
                  <c:v>3.5</c:v>
                </c:pt>
                <c:pt idx="486">
                  <c:v>3.5</c:v>
                </c:pt>
                <c:pt idx="487">
                  <c:v>3.5</c:v>
                </c:pt>
                <c:pt idx="488">
                  <c:v>3.5</c:v>
                </c:pt>
                <c:pt idx="489">
                  <c:v>3.5</c:v>
                </c:pt>
                <c:pt idx="490">
                  <c:v>3.5</c:v>
                </c:pt>
                <c:pt idx="491">
                  <c:v>3.5</c:v>
                </c:pt>
                <c:pt idx="492">
                  <c:v>3.5</c:v>
                </c:pt>
                <c:pt idx="493">
                  <c:v>3.5</c:v>
                </c:pt>
                <c:pt idx="494">
                  <c:v>3.5</c:v>
                </c:pt>
                <c:pt idx="495">
                  <c:v>3.5</c:v>
                </c:pt>
                <c:pt idx="496">
                  <c:v>3.5</c:v>
                </c:pt>
                <c:pt idx="497">
                  <c:v>3.5</c:v>
                </c:pt>
                <c:pt idx="498">
                  <c:v>3.5</c:v>
                </c:pt>
                <c:pt idx="499">
                  <c:v>3.5</c:v>
                </c:pt>
              </c:numCache>
            </c:numRef>
          </c:yVal>
          <c:smooth val="0"/>
          <c:extLst>
            <c:ext xmlns:c16="http://schemas.microsoft.com/office/drawing/2014/chart" uri="{C3380CC4-5D6E-409C-BE32-E72D297353CC}">
              <c16:uniqueId val="{00000002-C134-4515-AAFE-4D92E0B1D24C}"/>
            </c:ext>
          </c:extLst>
        </c:ser>
        <c:dLbls>
          <c:showLegendKey val="0"/>
          <c:showVal val="0"/>
          <c:showCatName val="0"/>
          <c:showSerName val="0"/>
          <c:showPercent val="0"/>
          <c:showBubbleSize val="0"/>
        </c:dLbls>
        <c:axId val="466983768"/>
        <c:axId val="466979176"/>
      </c:scatterChart>
      <c:valAx>
        <c:axId val="4669837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Laktationstag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6979176"/>
        <c:crosses val="autoZero"/>
        <c:crossBetween val="midCat"/>
      </c:valAx>
      <c:valAx>
        <c:axId val="466979176"/>
        <c:scaling>
          <c:orientation val="minMax"/>
          <c:max val="4.5"/>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Körperkonditionsnote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6983768"/>
        <c:crosses val="autoZero"/>
        <c:crossBetween val="midCat"/>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16</xdr:col>
      <xdr:colOff>57150</xdr:colOff>
      <xdr:row>0</xdr:row>
      <xdr:rowOff>57150</xdr:rowOff>
    </xdr:from>
    <xdr:to>
      <xdr:col>18</xdr:col>
      <xdr:colOff>228599</xdr:colOff>
      <xdr:row>3</xdr:row>
      <xdr:rowOff>217058</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77675" y="57150"/>
          <a:ext cx="1866899" cy="702833"/>
        </a:xfrm>
        <a:prstGeom prst="rect">
          <a:avLst/>
        </a:prstGeom>
      </xdr:spPr>
    </xdr:pic>
    <xdr:clientData/>
  </xdr:twoCellAnchor>
  <xdr:twoCellAnchor editAs="oneCell">
    <xdr:from>
      <xdr:col>16</xdr:col>
      <xdr:colOff>57150</xdr:colOff>
      <xdr:row>3</xdr:row>
      <xdr:rowOff>276226</xdr:rowOff>
    </xdr:from>
    <xdr:to>
      <xdr:col>21</xdr:col>
      <xdr:colOff>370302</xdr:colOff>
      <xdr:row>7</xdr:row>
      <xdr:rowOff>72171</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11934825" y="819151"/>
          <a:ext cx="4294602" cy="662720"/>
        </a:xfrm>
        <a:prstGeom prst="rect">
          <a:avLst/>
        </a:prstGeom>
      </xdr:spPr>
    </xdr:pic>
    <xdr:clientData/>
  </xdr:twoCellAnchor>
  <xdr:twoCellAnchor editAs="oneCell">
    <xdr:from>
      <xdr:col>16</xdr:col>
      <xdr:colOff>66676</xdr:colOff>
      <xdr:row>7</xdr:row>
      <xdr:rowOff>180976</xdr:rowOff>
    </xdr:from>
    <xdr:to>
      <xdr:col>17</xdr:col>
      <xdr:colOff>619126</xdr:colOff>
      <xdr:row>15</xdr:row>
      <xdr:rowOff>174411</xdr:rowOff>
    </xdr:to>
    <xdr:pic>
      <xdr:nvPicPr>
        <xdr:cNvPr id="15" name="Grafik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11944351" y="1562101"/>
          <a:ext cx="1485900" cy="1488860"/>
        </a:xfrm>
        <a:prstGeom prst="rect">
          <a:avLst/>
        </a:prstGeom>
      </xdr:spPr>
    </xdr:pic>
    <xdr:clientData/>
  </xdr:twoCellAnchor>
  <xdr:twoCellAnchor editAs="oneCell">
    <xdr:from>
      <xdr:col>16</xdr:col>
      <xdr:colOff>0</xdr:colOff>
      <xdr:row>31</xdr:row>
      <xdr:rowOff>0</xdr:rowOff>
    </xdr:from>
    <xdr:to>
      <xdr:col>22</xdr:col>
      <xdr:colOff>647700</xdr:colOff>
      <xdr:row>34</xdr:row>
      <xdr:rowOff>29634</xdr:rowOff>
    </xdr:to>
    <xdr:pic>
      <xdr:nvPicPr>
        <xdr:cNvPr id="17" name="Grafik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877675" y="6038850"/>
          <a:ext cx="5391150" cy="552450"/>
        </a:xfrm>
        <a:prstGeom prst="rect">
          <a:avLst/>
        </a:prstGeom>
        <a:noFill/>
        <a:ln>
          <a:noFill/>
        </a:ln>
      </xdr:spPr>
    </xdr:pic>
    <xdr:clientData/>
  </xdr:twoCellAnchor>
  <xdr:twoCellAnchor>
    <xdr:from>
      <xdr:col>1</xdr:col>
      <xdr:colOff>0</xdr:colOff>
      <xdr:row>1</xdr:row>
      <xdr:rowOff>0</xdr:rowOff>
    </xdr:from>
    <xdr:to>
      <xdr:col>6</xdr:col>
      <xdr:colOff>314325</xdr:colOff>
      <xdr:row>3</xdr:row>
      <xdr:rowOff>285750</xdr:rowOff>
    </xdr:to>
    <xdr:sp macro="" textlink="">
      <xdr:nvSpPr>
        <xdr:cNvPr id="20" name="Textfeld 19">
          <a:extLst>
            <a:ext uri="{FF2B5EF4-FFF2-40B4-BE49-F238E27FC236}">
              <a16:creationId xmlns:a16="http://schemas.microsoft.com/office/drawing/2014/main" id="{00000000-0008-0000-0000-000014000000}"/>
            </a:ext>
          </a:extLst>
        </xdr:cNvPr>
        <xdr:cNvSpPr txBox="1"/>
      </xdr:nvSpPr>
      <xdr:spPr>
        <a:xfrm>
          <a:off x="247650" y="180975"/>
          <a:ext cx="5686425" cy="6477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600">
              <a:solidFill>
                <a:sysClr val="windowText" lastClr="000000"/>
              </a:solidFill>
              <a:latin typeface="Helvetica" panose="020B0604020202020204" pitchFamily="34" charset="0"/>
              <a:cs typeface="Helvetica" panose="020B0604020202020204" pitchFamily="34" charset="0"/>
            </a:rPr>
            <a:t>Tierwohl Milchvieh </a:t>
          </a:r>
          <a:r>
            <a:rPr lang="de-DE" sz="3600" baseline="0">
              <a:solidFill>
                <a:sysClr val="windowText" lastClr="000000"/>
              </a:solidFill>
              <a:latin typeface="Helvetica" panose="020B0604020202020204" pitchFamily="34" charset="0"/>
              <a:cs typeface="Helvetica" panose="020B0604020202020204" pitchFamily="34" charset="0"/>
            </a:rPr>
            <a:t>Hessen</a:t>
          </a:r>
          <a:endParaRPr lang="de-DE" sz="3600">
            <a:solidFill>
              <a:sysClr val="windowText" lastClr="000000"/>
            </a:solidFill>
            <a:latin typeface="Helvetica" panose="020B0604020202020204" pitchFamily="34" charset="0"/>
            <a:cs typeface="Helvetica" panose="020B0604020202020204" pitchFamily="34" charset="0"/>
          </a:endParaRPr>
        </a:p>
      </xdr:txBody>
    </xdr:sp>
    <xdr:clientData/>
  </xdr:twoCellAnchor>
  <xdr:twoCellAnchor editAs="oneCell">
    <xdr:from>
      <xdr:col>16</xdr:col>
      <xdr:colOff>76200</xdr:colOff>
      <xdr:row>16</xdr:row>
      <xdr:rowOff>82246</xdr:rowOff>
    </xdr:from>
    <xdr:to>
      <xdr:col>18</xdr:col>
      <xdr:colOff>163419</xdr:colOff>
      <xdr:row>22</xdr:row>
      <xdr:rowOff>46566</xdr:rowOff>
    </xdr:to>
    <xdr:pic>
      <xdr:nvPicPr>
        <xdr:cNvPr id="21" name="Grafik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5"/>
        <a:stretch>
          <a:fillRect/>
        </a:stretch>
      </xdr:blipFill>
      <xdr:spPr>
        <a:xfrm>
          <a:off x="11953875" y="3168346"/>
          <a:ext cx="1782669" cy="11274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85725</xdr:colOff>
      <xdr:row>505</xdr:row>
      <xdr:rowOff>61912</xdr:rowOff>
    </xdr:from>
    <xdr:to>
      <xdr:col>5</xdr:col>
      <xdr:colOff>0</xdr:colOff>
      <xdr:row>520</xdr:row>
      <xdr:rowOff>90487</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505</xdr:row>
      <xdr:rowOff>61912</xdr:rowOff>
    </xdr:from>
    <xdr:to>
      <xdr:col>10</xdr:col>
      <xdr:colOff>19050</xdr:colOff>
      <xdr:row>520</xdr:row>
      <xdr:rowOff>90487</xdr:rowOff>
    </xdr:to>
    <xdr:graphicFrame macro="">
      <xdr:nvGraphicFramePr>
        <xdr:cNvPr id="3" name="Diagramm 2">
          <a:extLst>
            <a:ext uri="{FF2B5EF4-FFF2-40B4-BE49-F238E27FC236}">
              <a16:creationId xmlns:a16="http://schemas.microsoft.com/office/drawing/2014/main" id="{0B638EE2-2562-4065-8F5E-4FF387991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899583</xdr:colOff>
      <xdr:row>3</xdr:row>
      <xdr:rowOff>285750</xdr:rowOff>
    </xdr:to>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243417" y="179917"/>
          <a:ext cx="5725583" cy="645583"/>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600">
              <a:solidFill>
                <a:sysClr val="windowText" lastClr="000000"/>
              </a:solidFill>
              <a:latin typeface="Helvetica" panose="020B0604020202020204" pitchFamily="34" charset="0"/>
              <a:cs typeface="Helvetica" panose="020B0604020202020204" pitchFamily="34" charset="0"/>
            </a:rPr>
            <a:t>Tierwohl Milchvieh </a:t>
          </a:r>
          <a:r>
            <a:rPr lang="de-DE" sz="3600" baseline="0">
              <a:solidFill>
                <a:sysClr val="windowText" lastClr="000000"/>
              </a:solidFill>
              <a:latin typeface="Helvetica" panose="020B0604020202020204" pitchFamily="34" charset="0"/>
              <a:cs typeface="Helvetica" panose="020B0604020202020204" pitchFamily="34" charset="0"/>
            </a:rPr>
            <a:t>Hessen</a:t>
          </a:r>
          <a:endParaRPr lang="de-DE" sz="3600">
            <a:solidFill>
              <a:sysClr val="windowText" lastClr="000000"/>
            </a:solidFill>
            <a:latin typeface="Helvetica" panose="020B0604020202020204" pitchFamily="34" charset="0"/>
            <a:cs typeface="Helvetica"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722542</xdr:colOff>
      <xdr:row>13</xdr:row>
      <xdr:rowOff>47625</xdr:rowOff>
    </xdr:from>
    <xdr:to>
      <xdr:col>5</xdr:col>
      <xdr:colOff>723900</xdr:colOff>
      <xdr:row>15</xdr:row>
      <xdr:rowOff>107496</xdr:rowOff>
    </xdr:to>
    <xdr:cxnSp macro="">
      <xdr:nvCxnSpPr>
        <xdr:cNvPr id="2" name="Gerade Verbindung mit Pfeil 1">
          <a:extLst>
            <a:ext uri="{FF2B5EF4-FFF2-40B4-BE49-F238E27FC236}">
              <a16:creationId xmlns:a16="http://schemas.microsoft.com/office/drawing/2014/main" id="{00000000-0008-0000-0200-000002000000}"/>
            </a:ext>
          </a:extLst>
        </xdr:cNvPr>
        <xdr:cNvCxnSpPr/>
      </xdr:nvCxnSpPr>
      <xdr:spPr>
        <a:xfrm flipH="1">
          <a:off x="9247417" y="4657725"/>
          <a:ext cx="1358" cy="42182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xdr:row>
      <xdr:rowOff>0</xdr:rowOff>
    </xdr:from>
    <xdr:to>
      <xdr:col>4</xdr:col>
      <xdr:colOff>465667</xdr:colOff>
      <xdr:row>3</xdr:row>
      <xdr:rowOff>285750</xdr:rowOff>
    </xdr:to>
    <xdr:sp macro="" textlink="">
      <xdr:nvSpPr>
        <xdr:cNvPr id="6" name="Textfeld 5">
          <a:extLst>
            <a:ext uri="{FF2B5EF4-FFF2-40B4-BE49-F238E27FC236}">
              <a16:creationId xmlns:a16="http://schemas.microsoft.com/office/drawing/2014/main" id="{00000000-0008-0000-0200-000006000000}"/>
            </a:ext>
          </a:extLst>
        </xdr:cNvPr>
        <xdr:cNvSpPr txBox="1"/>
      </xdr:nvSpPr>
      <xdr:spPr>
        <a:xfrm>
          <a:off x="243417" y="179917"/>
          <a:ext cx="6011333" cy="645583"/>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600">
              <a:solidFill>
                <a:sysClr val="windowText" lastClr="000000"/>
              </a:solidFill>
              <a:latin typeface="Helvetica" panose="020B0604020202020204" pitchFamily="34" charset="0"/>
              <a:cs typeface="Helvetica" panose="020B0604020202020204" pitchFamily="34" charset="0"/>
            </a:rPr>
            <a:t>Tierwohl Milchvieh </a:t>
          </a:r>
          <a:r>
            <a:rPr lang="de-DE" sz="3600" baseline="0">
              <a:solidFill>
                <a:sysClr val="windowText" lastClr="000000"/>
              </a:solidFill>
              <a:latin typeface="Helvetica" panose="020B0604020202020204" pitchFamily="34" charset="0"/>
              <a:cs typeface="Helvetica" panose="020B0604020202020204" pitchFamily="34" charset="0"/>
            </a:rPr>
            <a:t>Hessen</a:t>
          </a:r>
          <a:endParaRPr lang="de-DE" sz="3600">
            <a:solidFill>
              <a:sysClr val="windowText" lastClr="000000"/>
            </a:solidFill>
            <a:latin typeface="Helvetica" panose="020B0604020202020204" pitchFamily="34" charset="0"/>
            <a:cs typeface="Helvetica"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142875</xdr:rowOff>
    </xdr:from>
    <xdr:to>
      <xdr:col>4</xdr:col>
      <xdr:colOff>1332666</xdr:colOff>
      <xdr:row>3</xdr:row>
      <xdr:rowOff>152622</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95250" y="142875"/>
          <a:ext cx="7381041" cy="628872"/>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3600">
              <a:solidFill>
                <a:sysClr val="windowText" lastClr="000000"/>
              </a:solidFill>
              <a:latin typeface="Helvetica" panose="020B0604020202020204" pitchFamily="34" charset="0"/>
              <a:cs typeface="Helvetica" panose="020B0604020202020204" pitchFamily="34" charset="0"/>
            </a:rPr>
            <a:t>Tierwohl Milchvieh </a:t>
          </a:r>
          <a:r>
            <a:rPr lang="de-DE" sz="3600" baseline="0">
              <a:solidFill>
                <a:sysClr val="windowText" lastClr="000000"/>
              </a:solidFill>
              <a:latin typeface="Helvetica" panose="020B0604020202020204" pitchFamily="34" charset="0"/>
              <a:cs typeface="Helvetica" panose="020B0604020202020204" pitchFamily="34" charset="0"/>
            </a:rPr>
            <a:t>Hessen</a:t>
          </a:r>
          <a:endParaRPr lang="de-DE" sz="3600">
            <a:solidFill>
              <a:sysClr val="windowText" lastClr="000000"/>
            </a:solidFill>
            <a:latin typeface="Helvetica" panose="020B0604020202020204" pitchFamily="34" charset="0"/>
            <a:cs typeface="Helvetica"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1074965</xdr:colOff>
      <xdr:row>8</xdr:row>
      <xdr:rowOff>28575</xdr:rowOff>
    </xdr:from>
    <xdr:to>
      <xdr:col>5</xdr:col>
      <xdr:colOff>1076325</xdr:colOff>
      <xdr:row>10</xdr:row>
      <xdr:rowOff>136071</xdr:rowOff>
    </xdr:to>
    <xdr:cxnSp macro="">
      <xdr:nvCxnSpPr>
        <xdr:cNvPr id="3" name="Gerade Verbindung mit Pfeil 2">
          <a:extLst>
            <a:ext uri="{FF2B5EF4-FFF2-40B4-BE49-F238E27FC236}">
              <a16:creationId xmlns:a16="http://schemas.microsoft.com/office/drawing/2014/main" id="{00000000-0008-0000-0500-000003000000}"/>
            </a:ext>
          </a:extLst>
        </xdr:cNvPr>
        <xdr:cNvCxnSpPr/>
      </xdr:nvCxnSpPr>
      <xdr:spPr>
        <a:xfrm flipH="1">
          <a:off x="10752365" y="1114425"/>
          <a:ext cx="1360" cy="469446"/>
        </a:xfrm>
        <a:prstGeom prst="straightConnector1">
          <a:avLst/>
        </a:prstGeom>
        <a:ln w="666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xdr:row>
      <xdr:rowOff>0</xdr:rowOff>
    </xdr:from>
    <xdr:to>
      <xdr:col>3</xdr:col>
      <xdr:colOff>1358900</xdr:colOff>
      <xdr:row>3</xdr:row>
      <xdr:rowOff>287867</xdr:rowOff>
    </xdr:to>
    <xdr:sp macro="" textlink="">
      <xdr:nvSpPr>
        <xdr:cNvPr id="5" name="Textfeld 4">
          <a:extLst>
            <a:ext uri="{FF2B5EF4-FFF2-40B4-BE49-F238E27FC236}">
              <a16:creationId xmlns:a16="http://schemas.microsoft.com/office/drawing/2014/main" id="{00000000-0008-0000-0500-000005000000}"/>
            </a:ext>
          </a:extLst>
        </xdr:cNvPr>
        <xdr:cNvSpPr txBox="1"/>
      </xdr:nvSpPr>
      <xdr:spPr>
        <a:xfrm>
          <a:off x="201083" y="179917"/>
          <a:ext cx="5962650" cy="6477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600">
              <a:solidFill>
                <a:sysClr val="windowText" lastClr="000000"/>
              </a:solidFill>
              <a:latin typeface="Helvetica" panose="020B0604020202020204" pitchFamily="34" charset="0"/>
              <a:cs typeface="Helvetica" panose="020B0604020202020204" pitchFamily="34" charset="0"/>
            </a:rPr>
            <a:t>Tierwohl Milchvieh </a:t>
          </a:r>
          <a:r>
            <a:rPr lang="de-DE" sz="3600" baseline="0">
              <a:solidFill>
                <a:sysClr val="windowText" lastClr="000000"/>
              </a:solidFill>
              <a:latin typeface="Helvetica" panose="020B0604020202020204" pitchFamily="34" charset="0"/>
              <a:cs typeface="Helvetica" panose="020B0604020202020204" pitchFamily="34" charset="0"/>
            </a:rPr>
            <a:t>Hessen</a:t>
          </a:r>
          <a:endParaRPr lang="de-DE" sz="3600">
            <a:solidFill>
              <a:sysClr val="windowText" lastClr="000000"/>
            </a:solidFill>
            <a:latin typeface="Helvetica" panose="020B0604020202020204" pitchFamily="34" charset="0"/>
            <a:cs typeface="Helvetica"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1227667</xdr:colOff>
      <xdr:row>3</xdr:row>
      <xdr:rowOff>285750</xdr:rowOff>
    </xdr:to>
    <xdr:sp macro="" textlink="">
      <xdr:nvSpPr>
        <xdr:cNvPr id="3" name="Textfeld 2">
          <a:extLst>
            <a:ext uri="{FF2B5EF4-FFF2-40B4-BE49-F238E27FC236}">
              <a16:creationId xmlns:a16="http://schemas.microsoft.com/office/drawing/2014/main" id="{00000000-0008-0000-0600-000003000000}"/>
            </a:ext>
          </a:extLst>
        </xdr:cNvPr>
        <xdr:cNvSpPr txBox="1"/>
      </xdr:nvSpPr>
      <xdr:spPr>
        <a:xfrm>
          <a:off x="243417" y="179917"/>
          <a:ext cx="5884333" cy="645583"/>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600">
              <a:solidFill>
                <a:sysClr val="windowText" lastClr="000000"/>
              </a:solidFill>
              <a:latin typeface="Helvetica" panose="020B0604020202020204" pitchFamily="34" charset="0"/>
              <a:cs typeface="Helvetica" panose="020B0604020202020204" pitchFamily="34" charset="0"/>
            </a:rPr>
            <a:t>Tierwohl Milchvieh </a:t>
          </a:r>
          <a:r>
            <a:rPr lang="de-DE" sz="3600" baseline="0">
              <a:solidFill>
                <a:sysClr val="windowText" lastClr="000000"/>
              </a:solidFill>
              <a:latin typeface="Helvetica" panose="020B0604020202020204" pitchFamily="34" charset="0"/>
              <a:cs typeface="Helvetica" panose="020B0604020202020204" pitchFamily="34" charset="0"/>
            </a:rPr>
            <a:t>Hessen</a:t>
          </a:r>
          <a:endParaRPr lang="de-DE" sz="3600">
            <a:solidFill>
              <a:sysClr val="windowText" lastClr="000000"/>
            </a:solidFill>
            <a:latin typeface="Helvetica" panose="020B0604020202020204" pitchFamily="34" charset="0"/>
            <a:cs typeface="Helvetica"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7</xdr:row>
      <xdr:rowOff>141430</xdr:rowOff>
    </xdr:from>
    <xdr:to>
      <xdr:col>15</xdr:col>
      <xdr:colOff>708024</xdr:colOff>
      <xdr:row>44</xdr:row>
      <xdr:rowOff>22993</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8</xdr:col>
      <xdr:colOff>628650</xdr:colOff>
      <xdr:row>4</xdr:row>
      <xdr:rowOff>107950</xdr:rowOff>
    </xdr:to>
    <xdr:sp macro="" textlink="">
      <xdr:nvSpPr>
        <xdr:cNvPr id="6" name="Textfeld 5">
          <a:extLst>
            <a:ext uri="{FF2B5EF4-FFF2-40B4-BE49-F238E27FC236}">
              <a16:creationId xmlns:a16="http://schemas.microsoft.com/office/drawing/2014/main" id="{00000000-0008-0000-0700-000006000000}"/>
            </a:ext>
          </a:extLst>
        </xdr:cNvPr>
        <xdr:cNvSpPr txBox="1"/>
      </xdr:nvSpPr>
      <xdr:spPr>
        <a:xfrm>
          <a:off x="306917" y="179917"/>
          <a:ext cx="5962650" cy="6477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600">
              <a:solidFill>
                <a:sysClr val="windowText" lastClr="000000"/>
              </a:solidFill>
              <a:latin typeface="Helvetica" panose="020B0604020202020204" pitchFamily="34" charset="0"/>
              <a:cs typeface="Helvetica" panose="020B0604020202020204" pitchFamily="34" charset="0"/>
            </a:rPr>
            <a:t>Tierwohl Milchvieh </a:t>
          </a:r>
          <a:r>
            <a:rPr lang="de-DE" sz="3600" baseline="0">
              <a:solidFill>
                <a:sysClr val="windowText" lastClr="000000"/>
              </a:solidFill>
              <a:latin typeface="Helvetica" panose="020B0604020202020204" pitchFamily="34" charset="0"/>
              <a:cs typeface="Helvetica" panose="020B0604020202020204" pitchFamily="34" charset="0"/>
            </a:rPr>
            <a:t>Hessen</a:t>
          </a:r>
          <a:endParaRPr lang="de-DE" sz="3600">
            <a:solidFill>
              <a:sysClr val="windowText" lastClr="000000"/>
            </a:solidFill>
            <a:latin typeface="Helvetica" panose="020B0604020202020204" pitchFamily="34" charset="0"/>
            <a:cs typeface="Helvetica" panose="020B0604020202020204" pitchFamily="34" charset="0"/>
          </a:endParaRPr>
        </a:p>
      </xdr:txBody>
    </xdr:sp>
    <xdr:clientData/>
  </xdr:twoCellAnchor>
  <xdr:twoCellAnchor>
    <xdr:from>
      <xdr:col>7</xdr:col>
      <xdr:colOff>322881</xdr:colOff>
      <xdr:row>10</xdr:row>
      <xdr:rowOff>142069</xdr:rowOff>
    </xdr:from>
    <xdr:to>
      <xdr:col>11</xdr:col>
      <xdr:colOff>117228</xdr:colOff>
      <xdr:row>30</xdr:row>
      <xdr:rowOff>87924</xdr:rowOff>
    </xdr:to>
    <xdr:sp macro="" textlink="">
      <xdr:nvSpPr>
        <xdr:cNvPr id="4" name="Freihandform: Form 3">
          <a:extLst>
            <a:ext uri="{FF2B5EF4-FFF2-40B4-BE49-F238E27FC236}">
              <a16:creationId xmlns:a16="http://schemas.microsoft.com/office/drawing/2014/main" id="{696F0F96-F33A-40B8-BD03-85FE6D5BB7E6}"/>
            </a:ext>
          </a:extLst>
        </xdr:cNvPr>
        <xdr:cNvSpPr/>
      </xdr:nvSpPr>
      <xdr:spPr>
        <a:xfrm>
          <a:off x="5201540" y="2028484"/>
          <a:ext cx="2842347" cy="3570001"/>
        </a:xfrm>
        <a:custGeom>
          <a:avLst/>
          <a:gdLst>
            <a:gd name="connsiteX0" fmla="*/ 0 w 2828192"/>
            <a:gd name="connsiteY0" fmla="*/ 219808 h 3568212"/>
            <a:gd name="connsiteX1" fmla="*/ 659423 w 2828192"/>
            <a:gd name="connsiteY1" fmla="*/ 0 h 3568212"/>
            <a:gd name="connsiteX2" fmla="*/ 1992923 w 2828192"/>
            <a:gd name="connsiteY2" fmla="*/ 432289 h 3568212"/>
            <a:gd name="connsiteX3" fmla="*/ 2820866 w 2828192"/>
            <a:gd name="connsiteY3" fmla="*/ 1575289 h 3568212"/>
            <a:gd name="connsiteX4" fmla="*/ 2828192 w 2828192"/>
            <a:gd name="connsiteY4" fmla="*/ 2982058 h 3568212"/>
            <a:gd name="connsiteX5" fmla="*/ 2403231 w 2828192"/>
            <a:gd name="connsiteY5" fmla="*/ 3568212 h 3568212"/>
            <a:gd name="connsiteX6" fmla="*/ 659423 w 2828192"/>
            <a:gd name="connsiteY6" fmla="*/ 2264019 h 3568212"/>
            <a:gd name="connsiteX7" fmla="*/ 0 w 2828192"/>
            <a:gd name="connsiteY7" fmla="*/ 219808 h 3568212"/>
            <a:gd name="connsiteX0" fmla="*/ 0 w 2828192"/>
            <a:gd name="connsiteY0" fmla="*/ 219808 h 3568212"/>
            <a:gd name="connsiteX1" fmla="*/ 659423 w 2828192"/>
            <a:gd name="connsiteY1" fmla="*/ 0 h 3568212"/>
            <a:gd name="connsiteX2" fmla="*/ 1992923 w 2828192"/>
            <a:gd name="connsiteY2" fmla="*/ 432289 h 3568212"/>
            <a:gd name="connsiteX3" fmla="*/ 2820866 w 2828192"/>
            <a:gd name="connsiteY3" fmla="*/ 1575289 h 3568212"/>
            <a:gd name="connsiteX4" fmla="*/ 2828192 w 2828192"/>
            <a:gd name="connsiteY4" fmla="*/ 2982058 h 3568212"/>
            <a:gd name="connsiteX5" fmla="*/ 2403231 w 2828192"/>
            <a:gd name="connsiteY5" fmla="*/ 3568212 h 3568212"/>
            <a:gd name="connsiteX6" fmla="*/ 677916 w 2828192"/>
            <a:gd name="connsiteY6" fmla="*/ 2291883 h 3568212"/>
            <a:gd name="connsiteX7" fmla="*/ 0 w 2828192"/>
            <a:gd name="connsiteY7" fmla="*/ 219808 h 35682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828192" h="3568212">
              <a:moveTo>
                <a:pt x="0" y="219808"/>
              </a:moveTo>
              <a:lnTo>
                <a:pt x="659423" y="0"/>
              </a:lnTo>
              <a:lnTo>
                <a:pt x="1992923" y="432289"/>
              </a:lnTo>
              <a:lnTo>
                <a:pt x="2820866" y="1575289"/>
              </a:lnTo>
              <a:lnTo>
                <a:pt x="2828192" y="2982058"/>
              </a:lnTo>
              <a:lnTo>
                <a:pt x="2403231" y="3568212"/>
              </a:lnTo>
              <a:lnTo>
                <a:pt x="677916" y="2291883"/>
              </a:lnTo>
              <a:lnTo>
                <a:pt x="0" y="219808"/>
              </a:lnTo>
              <a:close/>
            </a:path>
          </a:pathLst>
        </a:custGeom>
        <a:solidFill>
          <a:schemeClr val="accent2">
            <a:lumMod val="75000"/>
            <a:alpha val="25098"/>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1029</xdr:colOff>
      <xdr:row>18</xdr:row>
      <xdr:rowOff>28723</xdr:rowOff>
    </xdr:from>
    <xdr:to>
      <xdr:col>9</xdr:col>
      <xdr:colOff>575583</xdr:colOff>
      <xdr:row>37</xdr:row>
      <xdr:rowOff>158353</xdr:rowOff>
    </xdr:to>
    <xdr:sp macro="" textlink="">
      <xdr:nvSpPr>
        <xdr:cNvPr id="10" name="Freihandform: Form 9">
          <a:extLst>
            <a:ext uri="{FF2B5EF4-FFF2-40B4-BE49-F238E27FC236}">
              <a16:creationId xmlns:a16="http://schemas.microsoft.com/office/drawing/2014/main" id="{D8892DE0-0AED-486A-A209-9D53DFBFB268}"/>
            </a:ext>
          </a:extLst>
        </xdr:cNvPr>
        <xdr:cNvSpPr/>
      </xdr:nvSpPr>
      <xdr:spPr>
        <a:xfrm rot="8668758">
          <a:off x="4114537" y="3360859"/>
          <a:ext cx="2860554" cy="3565087"/>
        </a:xfrm>
        <a:custGeom>
          <a:avLst/>
          <a:gdLst>
            <a:gd name="connsiteX0" fmla="*/ 0 w 2828192"/>
            <a:gd name="connsiteY0" fmla="*/ 219808 h 3568212"/>
            <a:gd name="connsiteX1" fmla="*/ 659423 w 2828192"/>
            <a:gd name="connsiteY1" fmla="*/ 0 h 3568212"/>
            <a:gd name="connsiteX2" fmla="*/ 1992923 w 2828192"/>
            <a:gd name="connsiteY2" fmla="*/ 432289 h 3568212"/>
            <a:gd name="connsiteX3" fmla="*/ 2820866 w 2828192"/>
            <a:gd name="connsiteY3" fmla="*/ 1575289 h 3568212"/>
            <a:gd name="connsiteX4" fmla="*/ 2828192 w 2828192"/>
            <a:gd name="connsiteY4" fmla="*/ 2982058 h 3568212"/>
            <a:gd name="connsiteX5" fmla="*/ 2403231 w 2828192"/>
            <a:gd name="connsiteY5" fmla="*/ 3568212 h 3568212"/>
            <a:gd name="connsiteX6" fmla="*/ 659423 w 2828192"/>
            <a:gd name="connsiteY6" fmla="*/ 2264019 h 3568212"/>
            <a:gd name="connsiteX7" fmla="*/ 0 w 2828192"/>
            <a:gd name="connsiteY7" fmla="*/ 219808 h 35682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828192" h="3568212">
              <a:moveTo>
                <a:pt x="0" y="219808"/>
              </a:moveTo>
              <a:lnTo>
                <a:pt x="659423" y="0"/>
              </a:lnTo>
              <a:lnTo>
                <a:pt x="1992923" y="432289"/>
              </a:lnTo>
              <a:lnTo>
                <a:pt x="2820866" y="1575289"/>
              </a:lnTo>
              <a:lnTo>
                <a:pt x="2828192" y="2982058"/>
              </a:lnTo>
              <a:lnTo>
                <a:pt x="2403231" y="3568212"/>
              </a:lnTo>
              <a:lnTo>
                <a:pt x="659423" y="2264019"/>
              </a:lnTo>
              <a:lnTo>
                <a:pt x="0" y="219808"/>
              </a:lnTo>
              <a:close/>
            </a:path>
          </a:pathLst>
        </a:custGeom>
        <a:solidFill>
          <a:schemeClr val="accent1">
            <a:lumMod val="75000"/>
            <a:alpha val="25098"/>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0.00315</cdr:x>
      <cdr:y>0.00483</cdr:y>
    </cdr:from>
    <cdr:to>
      <cdr:x>0.11801</cdr:x>
      <cdr:y>0.02295</cdr:y>
    </cdr:to>
    <cdr:sp macro="" textlink="">
      <cdr:nvSpPr>
        <cdr:cNvPr id="3" name="Rechteck 2"/>
        <cdr:cNvSpPr/>
      </cdr:nvSpPr>
      <cdr:spPr>
        <a:xfrm xmlns:a="http://schemas.openxmlformats.org/drawingml/2006/main">
          <a:off x="50800" y="50800"/>
          <a:ext cx="1850571" cy="1905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0.00315</cdr:x>
      <cdr:y>0.00483</cdr:y>
    </cdr:from>
    <cdr:to>
      <cdr:x>0.11801</cdr:x>
      <cdr:y>0.02295</cdr:y>
    </cdr:to>
    <cdr:sp macro="" textlink="">
      <cdr:nvSpPr>
        <cdr:cNvPr id="4" name="Rechteck 3"/>
        <cdr:cNvSpPr/>
      </cdr:nvSpPr>
      <cdr:spPr>
        <a:xfrm xmlns:a="http://schemas.openxmlformats.org/drawingml/2006/main">
          <a:off x="50800" y="50800"/>
          <a:ext cx="1850571" cy="1905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0.00315</cdr:x>
      <cdr:y>0.00483</cdr:y>
    </cdr:from>
    <cdr:to>
      <cdr:x>0.11801</cdr:x>
      <cdr:y>0.02295</cdr:y>
    </cdr:to>
    <cdr:sp macro="" textlink="">
      <cdr:nvSpPr>
        <cdr:cNvPr id="5" name="Rechteck 4"/>
        <cdr:cNvSpPr/>
      </cdr:nvSpPr>
      <cdr:spPr>
        <a:xfrm xmlns:a="http://schemas.openxmlformats.org/drawingml/2006/main">
          <a:off x="50800" y="50800"/>
          <a:ext cx="1850571" cy="1905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0.00315</cdr:x>
      <cdr:y>0.00483</cdr:y>
    </cdr:from>
    <cdr:to>
      <cdr:x>0.11801</cdr:x>
      <cdr:y>0.02295</cdr:y>
    </cdr:to>
    <cdr:sp macro="" textlink="">
      <cdr:nvSpPr>
        <cdr:cNvPr id="6" name="Rechteck 5"/>
        <cdr:cNvSpPr/>
      </cdr:nvSpPr>
      <cdr:spPr>
        <a:xfrm xmlns:a="http://schemas.openxmlformats.org/drawingml/2006/main">
          <a:off x="50800" y="50800"/>
          <a:ext cx="1850571" cy="1905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0.01363</cdr:x>
      <cdr:y>0.15863</cdr:y>
    </cdr:from>
    <cdr:to>
      <cdr:x>0.21891</cdr:x>
      <cdr:y>0.26325</cdr:y>
    </cdr:to>
    <cdr:sp macro="" textlink="">
      <cdr:nvSpPr>
        <cdr:cNvPr id="9" name="Textfeld 1"/>
        <cdr:cNvSpPr txBox="1"/>
      </cdr:nvSpPr>
      <cdr:spPr>
        <a:xfrm xmlns:a="http://schemas.openxmlformats.org/drawingml/2006/main">
          <a:off x="158750" y="1037168"/>
          <a:ext cx="2391834" cy="684070"/>
        </a:xfrm>
        <a:prstGeom xmlns:a="http://schemas.openxmlformats.org/drawingml/2006/main" prst="rect">
          <a:avLst/>
        </a:prstGeom>
        <a:solidFill xmlns:a="http://schemas.openxmlformats.org/drawingml/2006/main">
          <a:schemeClr val="accent3">
            <a:lumMod val="20000"/>
            <a:lumOff val="80000"/>
          </a:schemeClr>
        </a:solidFill>
        <a:ln xmlns:a="http://schemas.openxmlformats.org/drawingml/2006/main" w="12700">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600" b="0">
              <a:latin typeface="Helvetica" panose="020B0604020202020204" pitchFamily="34" charset="0"/>
              <a:ea typeface="Tahoma" panose="020B0604030504040204" pitchFamily="34" charset="0"/>
              <a:cs typeface="Helvetica" panose="020B0604020202020204" pitchFamily="34" charset="0"/>
            </a:rPr>
            <a:t>Bereich</a:t>
          </a:r>
          <a:r>
            <a:rPr lang="de-DE" sz="1600" b="1">
              <a:latin typeface="Helvetica" panose="020B0604020202020204" pitchFamily="34" charset="0"/>
              <a:ea typeface="Tahoma" panose="020B0604030504040204" pitchFamily="34" charset="0"/>
              <a:cs typeface="Helvetica" panose="020B0604020202020204" pitchFamily="34" charset="0"/>
            </a:rPr>
            <a:t> GESUNDHEIT</a:t>
          </a:r>
          <a:r>
            <a:rPr lang="de-DE" sz="1600" b="1" baseline="0">
              <a:latin typeface="Helvetica" panose="020B0604020202020204" pitchFamily="34" charset="0"/>
              <a:ea typeface="Tahoma" panose="020B0604030504040204" pitchFamily="34" charset="0"/>
              <a:cs typeface="Helvetica" panose="020B0604020202020204" pitchFamily="34" charset="0"/>
            </a:rPr>
            <a:t> </a:t>
          </a:r>
          <a:r>
            <a:rPr lang="de-DE" sz="1600" b="0" baseline="0">
              <a:latin typeface="Helvetica" panose="020B0604020202020204" pitchFamily="34" charset="0"/>
              <a:ea typeface="Tahoma" panose="020B0604030504040204" pitchFamily="34" charset="0"/>
              <a:cs typeface="Helvetica" panose="020B0604020202020204" pitchFamily="34" charset="0"/>
            </a:rPr>
            <a:t>(Milchleistungsprüfung)</a:t>
          </a:r>
          <a:endParaRPr lang="de-DE" sz="1200" b="0" i="1">
            <a:latin typeface="Helvetica" panose="020B0604020202020204" pitchFamily="34" charset="0"/>
            <a:ea typeface="Tahoma" panose="020B0604030504040204" pitchFamily="34" charset="0"/>
            <a:cs typeface="Helvetica" panose="020B0604020202020204" pitchFamily="34" charset="0"/>
          </a:endParaRPr>
        </a:p>
      </cdr:txBody>
    </cdr:sp>
  </cdr:relSizeAnchor>
  <cdr:relSizeAnchor xmlns:cdr="http://schemas.openxmlformats.org/drawingml/2006/chartDrawing">
    <cdr:from>
      <cdr:x>0.26397</cdr:x>
      <cdr:y>0.86028</cdr:y>
    </cdr:from>
    <cdr:to>
      <cdr:x>0.74646</cdr:x>
      <cdr:y>0.91512</cdr:y>
    </cdr:to>
    <cdr:sp macro="" textlink="">
      <cdr:nvSpPr>
        <cdr:cNvPr id="10" name="Textfeld 1"/>
        <cdr:cNvSpPr txBox="1"/>
      </cdr:nvSpPr>
      <cdr:spPr>
        <a:xfrm xmlns:a="http://schemas.openxmlformats.org/drawingml/2006/main">
          <a:off x="3085063" y="5738865"/>
          <a:ext cx="5638945" cy="365835"/>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w="12700">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600" b="0">
              <a:latin typeface="Helvetica" panose="020B0604020202020204" pitchFamily="34" charset="0"/>
              <a:ea typeface="Tahoma" panose="020B0604030504040204" pitchFamily="34" charset="0"/>
              <a:cs typeface="Helvetica" panose="020B0604020202020204" pitchFamily="34" charset="0"/>
            </a:rPr>
            <a:t>Bereich</a:t>
          </a:r>
          <a:r>
            <a:rPr lang="de-DE" sz="1600" b="1">
              <a:latin typeface="Helvetica" panose="020B0604020202020204" pitchFamily="34" charset="0"/>
              <a:ea typeface="Tahoma" panose="020B0604030504040204" pitchFamily="34" charset="0"/>
              <a:cs typeface="Helvetica" panose="020B0604020202020204" pitchFamily="34" charset="0"/>
            </a:rPr>
            <a:t> HALTUNG &amp; MANAGEMENT</a:t>
          </a:r>
        </a:p>
      </cdr:txBody>
    </cdr:sp>
  </cdr:relSizeAnchor>
  <cdr:relSizeAnchor xmlns:cdr="http://schemas.openxmlformats.org/drawingml/2006/chartDrawing">
    <cdr:from>
      <cdr:x>0.02239</cdr:x>
      <cdr:y>0.32086</cdr:y>
    </cdr:from>
    <cdr:to>
      <cdr:x>0.11287</cdr:x>
      <cdr:y>0.37986</cdr:y>
    </cdr:to>
    <cdr:sp macro="" textlink="">
      <cdr:nvSpPr>
        <cdr:cNvPr id="13" name="Textfeld 12"/>
        <cdr:cNvSpPr txBox="1"/>
      </cdr:nvSpPr>
      <cdr:spPr>
        <a:xfrm xmlns:a="http://schemas.openxmlformats.org/drawingml/2006/main">
          <a:off x="207818" y="1930977"/>
          <a:ext cx="839932" cy="355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0.78391</cdr:x>
      <cdr:y>0.1442</cdr:y>
    </cdr:from>
    <cdr:to>
      <cdr:x>0.96793</cdr:x>
      <cdr:y>0.24706</cdr:y>
    </cdr:to>
    <cdr:sp macro="" textlink="">
      <cdr:nvSpPr>
        <cdr:cNvPr id="15" name="Textfeld 1"/>
        <cdr:cNvSpPr txBox="1"/>
      </cdr:nvSpPr>
      <cdr:spPr>
        <a:xfrm xmlns:a="http://schemas.openxmlformats.org/drawingml/2006/main">
          <a:off x="9133464" y="942845"/>
          <a:ext cx="2144052" cy="672559"/>
        </a:xfrm>
        <a:prstGeom xmlns:a="http://schemas.openxmlformats.org/drawingml/2006/main" prst="rect">
          <a:avLst/>
        </a:prstGeom>
        <a:solidFill xmlns:a="http://schemas.openxmlformats.org/drawingml/2006/main">
          <a:schemeClr val="accent2">
            <a:lumMod val="60000"/>
            <a:lumOff val="40000"/>
          </a:schemeClr>
        </a:solidFill>
        <a:ln xmlns:a="http://schemas.openxmlformats.org/drawingml/2006/main" w="12700">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600" b="0">
              <a:latin typeface="Helvetica" panose="020B0604020202020204" pitchFamily="34" charset="0"/>
              <a:ea typeface="Tahoma" panose="020B0604030504040204" pitchFamily="34" charset="0"/>
              <a:cs typeface="Helvetica" panose="020B0604020202020204" pitchFamily="34" charset="0"/>
            </a:rPr>
            <a:t>Bereich</a:t>
          </a:r>
          <a:r>
            <a:rPr lang="de-DE" sz="1600" b="1">
              <a:latin typeface="Helvetica" panose="020B0604020202020204" pitchFamily="34" charset="0"/>
              <a:ea typeface="Tahoma" panose="020B0604030504040204" pitchFamily="34" charset="0"/>
              <a:cs typeface="Helvetica" panose="020B0604020202020204" pitchFamily="34" charset="0"/>
            </a:rPr>
            <a:t> TIERBEURTEILUNG</a:t>
          </a:r>
          <a:endParaRPr lang="de-DE" sz="1200" b="0">
            <a:latin typeface="Helvetica" panose="020B0604020202020204" pitchFamily="34" charset="0"/>
            <a:ea typeface="Tahoma" panose="020B0604030504040204" pitchFamily="34" charset="0"/>
            <a:cs typeface="Helvetica" panose="020B0604020202020204" pitchFamily="34" charset="0"/>
          </a:endParaRPr>
        </a:p>
      </cdr:txBody>
    </cdr:sp>
  </cdr:relSizeAnchor>
  <cdr:relSizeAnchor xmlns:cdr="http://schemas.openxmlformats.org/drawingml/2006/chartDrawing">
    <cdr:from>
      <cdr:x>0.18056</cdr:x>
      <cdr:y>0.23833</cdr:y>
    </cdr:from>
    <cdr:to>
      <cdr:x>0.31916</cdr:x>
      <cdr:y>0.30533</cdr:y>
    </cdr:to>
    <cdr:sp macro="" textlink="#REF!">
      <cdr:nvSpPr>
        <cdr:cNvPr id="11" name="Textfeld 1"/>
        <cdr:cNvSpPr txBox="1"/>
      </cdr:nvSpPr>
      <cdr:spPr>
        <a:xfrm xmlns:a="http://schemas.openxmlformats.org/drawingml/2006/main">
          <a:off x="2103006" y="1574800"/>
          <a:ext cx="1614341" cy="4427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050843A-4B59-4D6D-A4CE-A59E516D410F}" type="TxLink">
            <a:rPr lang="en-US" sz="1050" b="0" i="0" u="none" strike="noStrike">
              <a:solidFill>
                <a:srgbClr val="000000"/>
              </a:solidFill>
              <a:latin typeface="Helvetica"/>
              <a:cs typeface="Helvetica"/>
            </a:rPr>
            <a:pPr/>
            <a:t> </a:t>
          </a:fld>
          <a:endParaRPr lang="de-DE" sz="900"/>
        </a:p>
      </cdr:txBody>
    </cdr:sp>
  </cdr:relSizeAnchor>
  <cdr:relSizeAnchor xmlns:cdr="http://schemas.openxmlformats.org/drawingml/2006/chartDrawing">
    <cdr:from>
      <cdr:x>0.80934</cdr:x>
      <cdr:y>0.85046</cdr:y>
    </cdr:from>
    <cdr:to>
      <cdr:x>0.98955</cdr:x>
      <cdr:y>0.97868</cdr:y>
    </cdr:to>
    <cdr:sp macro="" textlink="">
      <cdr:nvSpPr>
        <cdr:cNvPr id="2" name="Textfeld 1">
          <a:extLst xmlns:a="http://schemas.openxmlformats.org/drawingml/2006/main">
            <a:ext uri="{FF2B5EF4-FFF2-40B4-BE49-F238E27FC236}">
              <a16:creationId xmlns:a16="http://schemas.microsoft.com/office/drawing/2014/main" id="{41AC727F-9B41-4463-A33C-77F9523F0CC9}"/>
            </a:ext>
          </a:extLst>
        </cdr:cNvPr>
        <cdr:cNvSpPr txBox="1"/>
      </cdr:nvSpPr>
      <cdr:spPr>
        <a:xfrm xmlns:a="http://schemas.openxmlformats.org/drawingml/2006/main">
          <a:off x="9429750" y="5560700"/>
          <a:ext cx="2099650" cy="838370"/>
        </a:xfrm>
        <a:prstGeom xmlns:a="http://schemas.openxmlformats.org/drawingml/2006/main" prst="rect">
          <a:avLst/>
        </a:prstGeom>
        <a:solidFill xmlns:a="http://schemas.openxmlformats.org/drawingml/2006/main">
          <a:schemeClr val="bg1"/>
        </a:solidFill>
        <a:ln xmlns:a="http://schemas.openxmlformats.org/drawingml/2006/main">
          <a:solidFill>
            <a:schemeClr val="bg1">
              <a:lumMod val="50000"/>
            </a:schemeClr>
          </a:solidFill>
        </a:ln>
      </cdr:spPr>
      <cdr:txBody>
        <a:bodyPr xmlns:a="http://schemas.openxmlformats.org/drawingml/2006/main" vertOverflow="clip" wrap="square" rtlCol="0"/>
        <a:lstStyle xmlns:a="http://schemas.openxmlformats.org/drawingml/2006/main"/>
        <a:p xmlns:a="http://schemas.openxmlformats.org/drawingml/2006/main">
          <a:r>
            <a:rPr lang="de-DE" sz="1200">
              <a:latin typeface="Helvetica" panose="020B0604020202020204" pitchFamily="34" charset="0"/>
              <a:cs typeface="Helvetica" panose="020B0604020202020204" pitchFamily="34" charset="0"/>
            </a:rPr>
            <a:t>Je weiter außen der Wert</a:t>
          </a:r>
          <a:r>
            <a:rPr lang="de-DE" sz="1200" baseline="0">
              <a:latin typeface="Helvetica" panose="020B0604020202020204" pitchFamily="34" charset="0"/>
              <a:cs typeface="Helvetica" panose="020B0604020202020204" pitchFamily="34" charset="0"/>
            </a:rPr>
            <a:t> liegt, umso besser ist das Ergebnis für den jeweiligen Tierwohl-Indikator.</a:t>
          </a:r>
          <a:endParaRPr lang="de-DE" sz="1200">
            <a:latin typeface="Helvetica" panose="020B0604020202020204" pitchFamily="34" charset="0"/>
            <a:cs typeface="Helvetica" panose="020B0604020202020204" pitchFamily="34" charset="0"/>
          </a:endParaRPr>
        </a:p>
      </cdr:txBody>
    </cdr:sp>
  </cdr:relSizeAnchor>
  <cdr:relSizeAnchor xmlns:cdr="http://schemas.openxmlformats.org/drawingml/2006/chartDrawing">
    <cdr:from>
      <cdr:x>0.31574</cdr:x>
      <cdr:y>0.11796</cdr:y>
    </cdr:from>
    <cdr:to>
      <cdr:x>0.50347</cdr:x>
      <cdr:y>0.43209</cdr:y>
    </cdr:to>
    <cdr:sp macro="" textlink="">
      <cdr:nvSpPr>
        <cdr:cNvPr id="7" name="Freihandform: Form 6">
          <a:extLst xmlns:a="http://schemas.openxmlformats.org/drawingml/2006/main">
            <a:ext uri="{FF2B5EF4-FFF2-40B4-BE49-F238E27FC236}">
              <a16:creationId xmlns:a16="http://schemas.microsoft.com/office/drawing/2014/main" id="{1ECACF4E-1CDA-413D-9AF2-68D8C8A0DD3C}"/>
            </a:ext>
          </a:extLst>
        </cdr:cNvPr>
        <cdr:cNvSpPr/>
      </cdr:nvSpPr>
      <cdr:spPr>
        <a:xfrm xmlns:a="http://schemas.openxmlformats.org/drawingml/2006/main">
          <a:off x="3678721" y="776923"/>
          <a:ext cx="2187174" cy="2068922"/>
        </a:xfrm>
        <a:custGeom xmlns:a="http://schemas.openxmlformats.org/drawingml/2006/main">
          <a:avLst/>
          <a:gdLst>
            <a:gd name="connsiteX0" fmla="*/ 0 w 2168769"/>
            <a:gd name="connsiteY0" fmla="*/ 2029557 h 2058865"/>
            <a:gd name="connsiteX1" fmla="*/ 2168769 w 2168769"/>
            <a:gd name="connsiteY1" fmla="*/ 2058865 h 2058865"/>
            <a:gd name="connsiteX2" fmla="*/ 1494692 w 2168769"/>
            <a:gd name="connsiteY2" fmla="*/ 0 h 2058865"/>
            <a:gd name="connsiteX3" fmla="*/ 827942 w 2168769"/>
            <a:gd name="connsiteY3" fmla="*/ 219807 h 2058865"/>
            <a:gd name="connsiteX4" fmla="*/ 0 w 2168769"/>
            <a:gd name="connsiteY4" fmla="*/ 1355481 h 2058865"/>
            <a:gd name="connsiteX5" fmla="*/ 0 w 2168769"/>
            <a:gd name="connsiteY5" fmla="*/ 2029557 h 2058865"/>
            <a:gd name="connsiteX0" fmla="*/ 0 w 2187357"/>
            <a:gd name="connsiteY0" fmla="*/ 2024860 h 2058865"/>
            <a:gd name="connsiteX1" fmla="*/ 2187357 w 2187357"/>
            <a:gd name="connsiteY1" fmla="*/ 2058865 h 2058865"/>
            <a:gd name="connsiteX2" fmla="*/ 1513280 w 2187357"/>
            <a:gd name="connsiteY2" fmla="*/ 0 h 2058865"/>
            <a:gd name="connsiteX3" fmla="*/ 846530 w 2187357"/>
            <a:gd name="connsiteY3" fmla="*/ 219807 h 2058865"/>
            <a:gd name="connsiteX4" fmla="*/ 18588 w 2187357"/>
            <a:gd name="connsiteY4" fmla="*/ 1355481 h 2058865"/>
            <a:gd name="connsiteX5" fmla="*/ 0 w 2187357"/>
            <a:gd name="connsiteY5" fmla="*/ 2024860 h 2058865"/>
            <a:gd name="connsiteX0" fmla="*/ 0 w 2187357"/>
            <a:gd name="connsiteY0" fmla="*/ 2024860 h 2058865"/>
            <a:gd name="connsiteX1" fmla="*/ 2187357 w 2187357"/>
            <a:gd name="connsiteY1" fmla="*/ 2058865 h 2058865"/>
            <a:gd name="connsiteX2" fmla="*/ 1513280 w 2187357"/>
            <a:gd name="connsiteY2" fmla="*/ 0 h 2058865"/>
            <a:gd name="connsiteX3" fmla="*/ 832590 w 2187357"/>
            <a:gd name="connsiteY3" fmla="*/ 191621 h 2058865"/>
            <a:gd name="connsiteX4" fmla="*/ 18588 w 2187357"/>
            <a:gd name="connsiteY4" fmla="*/ 1355481 h 2058865"/>
            <a:gd name="connsiteX5" fmla="*/ 0 w 2187357"/>
            <a:gd name="connsiteY5" fmla="*/ 2024860 h 2058865"/>
            <a:gd name="connsiteX0" fmla="*/ 0 w 2187357"/>
            <a:gd name="connsiteY0" fmla="*/ 2057744 h 2091749"/>
            <a:gd name="connsiteX1" fmla="*/ 2187357 w 2187357"/>
            <a:gd name="connsiteY1" fmla="*/ 2091749 h 2091749"/>
            <a:gd name="connsiteX2" fmla="*/ 1508633 w 2187357"/>
            <a:gd name="connsiteY2" fmla="*/ 0 h 2091749"/>
            <a:gd name="connsiteX3" fmla="*/ 832590 w 2187357"/>
            <a:gd name="connsiteY3" fmla="*/ 224505 h 2091749"/>
            <a:gd name="connsiteX4" fmla="*/ 18588 w 2187357"/>
            <a:gd name="connsiteY4" fmla="*/ 1388365 h 2091749"/>
            <a:gd name="connsiteX5" fmla="*/ 0 w 2187357"/>
            <a:gd name="connsiteY5" fmla="*/ 2057744 h 2091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187357" h="2091749">
              <a:moveTo>
                <a:pt x="0" y="2057744"/>
              </a:moveTo>
              <a:lnTo>
                <a:pt x="2187357" y="2091749"/>
              </a:lnTo>
              <a:lnTo>
                <a:pt x="1508633" y="0"/>
              </a:lnTo>
              <a:lnTo>
                <a:pt x="832590" y="224505"/>
              </a:lnTo>
              <a:lnTo>
                <a:pt x="18588" y="1388365"/>
              </a:lnTo>
              <a:lnTo>
                <a:pt x="0" y="2057744"/>
              </a:lnTo>
              <a:close/>
            </a:path>
          </a:pathLst>
        </a:custGeom>
        <a:solidFill xmlns:a="http://schemas.openxmlformats.org/drawingml/2006/main">
          <a:srgbClr val="E7E6E6">
            <a:alpha val="25098"/>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2129895</xdr:colOff>
      <xdr:row>4</xdr:row>
      <xdr:rowOff>109802</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202406" y="178594"/>
          <a:ext cx="5725583" cy="645583"/>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600">
              <a:solidFill>
                <a:sysClr val="windowText" lastClr="000000"/>
              </a:solidFill>
              <a:latin typeface="Helvetica" panose="020B0604020202020204" pitchFamily="34" charset="0"/>
              <a:cs typeface="Helvetica" panose="020B0604020202020204" pitchFamily="34" charset="0"/>
            </a:rPr>
            <a:t>Tierwohl Milchvieh </a:t>
          </a:r>
          <a:r>
            <a:rPr lang="de-DE" sz="3600" baseline="0">
              <a:solidFill>
                <a:sysClr val="windowText" lastClr="000000"/>
              </a:solidFill>
              <a:latin typeface="Helvetica" panose="020B0604020202020204" pitchFamily="34" charset="0"/>
              <a:cs typeface="Helvetica" panose="020B0604020202020204" pitchFamily="34" charset="0"/>
            </a:rPr>
            <a:t>Hessen</a:t>
          </a:r>
          <a:endParaRPr lang="de-DE" sz="3600">
            <a:solidFill>
              <a:sysClr val="windowText" lastClr="000000"/>
            </a:solidFill>
            <a:latin typeface="Helvetica" panose="020B0604020202020204" pitchFamily="34" charset="0"/>
            <a:cs typeface="Helvetica"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iteratur.thuenen.de/digbib_extern/dn062462.pdf" TargetMode="External"/><Relationship Id="rId3" Type="http://schemas.openxmlformats.org/officeDocument/2006/relationships/hyperlink" Target="https://www.verbraucherzentrale.de/wissen/lebensmittel/lebensmittelproduktion/weidemilch-produkte-mit-verbindlichem-tierschutz-erkennen-35574" TargetMode="External"/><Relationship Id="rId7" Type="http://schemas.openxmlformats.org/officeDocument/2006/relationships/hyperlink" Target="https://www.ktbl.de/fileadmin/user_upload/Allgemeines/Download/Tierwohl/Leitfaden_Indikatoren_Milchkuh.pdf" TargetMode="External"/><Relationship Id="rId2" Type="http://schemas.openxmlformats.org/officeDocument/2006/relationships/hyperlink" Target="https://edepot.wur.nl/233467" TargetMode="External"/><Relationship Id="rId1" Type="http://schemas.openxmlformats.org/officeDocument/2006/relationships/hyperlink" Target="https://www.ktbl.de/fileadmin/user_upload/Allgemeines/Download/Tierwohl/Leitfaden_Indikatoren_Milchkuh.pdf" TargetMode="External"/><Relationship Id="rId6" Type="http://schemas.openxmlformats.org/officeDocument/2006/relationships/hyperlink" Target="https://www.bioland.de/fileadmin/user_upload/Erzeuger/Fachinfos/Merkblaetter/Laufstaelle.pdf" TargetMode="External"/><Relationship Id="rId11" Type="http://schemas.openxmlformats.org/officeDocument/2006/relationships/drawing" Target="../drawings/drawing1.xml"/><Relationship Id="rId5" Type="http://schemas.openxmlformats.org/officeDocument/2006/relationships/hyperlink" Target="https://www.landwirtschaft-bw.info/pb/site/pbs-bw-new/get/documents/MLR.LEL/PB5Documents/lazbw_rh/pdf/p/Planungshilfen%20Rinder_Stallbau.pdf?attachment=true" TargetMode="External"/><Relationship Id="rId10" Type="http://schemas.openxmlformats.org/officeDocument/2006/relationships/printerSettings" Target="../printerSettings/printerSettings1.bin"/><Relationship Id="rId4" Type="http://schemas.openxmlformats.org/officeDocument/2006/relationships/hyperlink" Target="https://infothek.q-check.org/wp-content/uploads/2020/06/15-Merkblatt-Orientierungsrahmen.pdf" TargetMode="External"/><Relationship Id="rId9" Type="http://schemas.openxmlformats.org/officeDocument/2006/relationships/hyperlink" Target="https://www.fibl.org/fileadmin/documents/shop/1414-bcs-anleitung.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FF99"/>
    <pageSetUpPr fitToPage="1"/>
  </sheetPr>
  <dimension ref="A1:AF231"/>
  <sheetViews>
    <sheetView tabSelected="1" zoomScaleNormal="100" zoomScaleSheetLayoutView="100" zoomScalePageLayoutView="98" workbookViewId="0">
      <selection activeCell="C34" sqref="C34"/>
    </sheetView>
  </sheetViews>
  <sheetFormatPr baseColWidth="10" defaultColWidth="11.42578125" defaultRowHeight="14.25" x14ac:dyDescent="0.2"/>
  <cols>
    <col min="1" max="1" width="3.7109375" style="51" customWidth="1"/>
    <col min="2" max="2" width="18.42578125" style="51" customWidth="1"/>
    <col min="3" max="3" width="17.85546875" style="51" customWidth="1"/>
    <col min="4" max="4" width="20.85546875" style="51" customWidth="1"/>
    <col min="5" max="5" width="12" style="51" customWidth="1"/>
    <col min="6" max="6" width="11.42578125" style="51"/>
    <col min="7" max="7" width="10.5703125" style="51" customWidth="1"/>
    <col min="8" max="8" width="7.140625" style="51" customWidth="1"/>
    <col min="9" max="9" width="6.7109375" style="51" customWidth="1"/>
    <col min="10" max="14" width="11.42578125" style="51"/>
    <col min="15" max="15" width="12.7109375" style="52" customWidth="1"/>
    <col min="16" max="16" width="0.85546875" style="53" customWidth="1"/>
    <col min="17" max="17" width="14" style="51" customWidth="1"/>
    <col min="18" max="16384" width="11.42578125" style="51"/>
  </cols>
  <sheetData>
    <row r="1" spans="1:32" x14ac:dyDescent="0.2">
      <c r="A1" s="306"/>
      <c r="B1" s="306"/>
      <c r="C1" s="306"/>
      <c r="D1" s="306"/>
      <c r="E1" s="306"/>
      <c r="F1" s="306"/>
      <c r="G1" s="306"/>
      <c r="H1" s="306"/>
      <c r="I1" s="306"/>
      <c r="J1" s="306"/>
      <c r="K1" s="306"/>
      <c r="L1" s="306"/>
      <c r="M1" s="306"/>
      <c r="N1" s="306"/>
      <c r="O1" s="307"/>
      <c r="P1" s="308"/>
      <c r="Q1" s="306"/>
      <c r="R1" s="306"/>
      <c r="S1" s="306"/>
      <c r="T1" s="306"/>
      <c r="U1" s="306"/>
      <c r="V1" s="306"/>
      <c r="W1" s="306"/>
      <c r="X1" s="306"/>
      <c r="Y1" s="306"/>
      <c r="Z1" s="306"/>
      <c r="AA1" s="306"/>
      <c r="AB1" s="306"/>
      <c r="AC1" s="306"/>
      <c r="AD1" s="306"/>
      <c r="AE1" s="306"/>
      <c r="AF1" s="306"/>
    </row>
    <row r="2" spans="1:32" x14ac:dyDescent="0.2">
      <c r="A2" s="306"/>
      <c r="B2" s="306"/>
      <c r="C2" s="306"/>
      <c r="D2" s="306"/>
      <c r="E2" s="306"/>
      <c r="F2" s="306"/>
      <c r="G2" s="306"/>
      <c r="H2" s="306"/>
      <c r="I2" s="306"/>
      <c r="J2" s="306"/>
      <c r="K2" s="306"/>
      <c r="L2" s="306"/>
      <c r="M2" s="306"/>
      <c r="N2" s="306"/>
      <c r="O2" s="307"/>
      <c r="P2" s="308"/>
      <c r="Q2" s="306"/>
      <c r="R2" s="306"/>
      <c r="S2" s="306"/>
      <c r="T2" s="306"/>
      <c r="U2" s="306"/>
      <c r="V2" s="306"/>
      <c r="W2" s="306"/>
      <c r="X2" s="306"/>
      <c r="Y2" s="306"/>
      <c r="Z2" s="306"/>
      <c r="AA2" s="306"/>
      <c r="AB2" s="306"/>
      <c r="AC2" s="306"/>
      <c r="AD2" s="306"/>
      <c r="AE2" s="306"/>
      <c r="AF2" s="306"/>
    </row>
    <row r="3" spans="1:32" x14ac:dyDescent="0.2">
      <c r="A3" s="306"/>
      <c r="B3" s="306"/>
      <c r="C3" s="306"/>
      <c r="D3" s="306"/>
      <c r="E3" s="306"/>
      <c r="F3" s="306"/>
      <c r="G3" s="306"/>
      <c r="H3" s="306"/>
      <c r="I3" s="306"/>
      <c r="J3" s="306"/>
      <c r="K3" s="306"/>
      <c r="L3" s="306"/>
      <c r="M3" s="306"/>
      <c r="N3" s="306"/>
      <c r="O3" s="307"/>
      <c r="P3" s="308"/>
      <c r="Q3" s="306"/>
      <c r="R3" s="306"/>
      <c r="S3" s="306"/>
      <c r="T3" s="306"/>
      <c r="U3" s="306"/>
      <c r="V3" s="306"/>
      <c r="W3" s="306"/>
      <c r="X3" s="306"/>
      <c r="Y3" s="306"/>
      <c r="Z3" s="306"/>
      <c r="AA3" s="306"/>
      <c r="AB3" s="306"/>
      <c r="AC3" s="306"/>
      <c r="AD3" s="306"/>
      <c r="AE3" s="306"/>
      <c r="AF3" s="306"/>
    </row>
    <row r="4" spans="1:32" ht="23.25" x14ac:dyDescent="0.35">
      <c r="A4" s="309"/>
      <c r="B4" s="310"/>
      <c r="C4" s="306"/>
      <c r="D4" s="306"/>
      <c r="E4" s="306"/>
      <c r="F4" s="306"/>
      <c r="G4" s="306"/>
      <c r="H4" s="306"/>
      <c r="I4" s="306"/>
      <c r="J4" s="306"/>
      <c r="K4" s="306"/>
      <c r="L4" s="306"/>
      <c r="M4" s="306"/>
      <c r="N4" s="306"/>
      <c r="O4" s="307"/>
      <c r="P4" s="308"/>
      <c r="Q4" s="306"/>
      <c r="R4" s="306"/>
      <c r="S4" s="306"/>
      <c r="T4" s="306"/>
      <c r="U4" s="306"/>
      <c r="V4" s="306"/>
      <c r="W4" s="306"/>
      <c r="X4" s="306"/>
      <c r="Y4" s="306"/>
      <c r="Z4" s="306"/>
      <c r="AA4" s="306"/>
      <c r="AB4" s="306"/>
      <c r="AC4" s="306"/>
      <c r="AD4" s="306"/>
      <c r="AE4" s="306"/>
      <c r="AF4" s="306"/>
    </row>
    <row r="5" spans="1:32" x14ac:dyDescent="0.2">
      <c r="A5" s="306"/>
      <c r="B5" s="306"/>
      <c r="C5" s="306"/>
      <c r="D5" s="306"/>
      <c r="E5" s="306"/>
      <c r="F5" s="306"/>
      <c r="G5" s="306"/>
      <c r="H5" s="306"/>
      <c r="I5" s="306"/>
      <c r="J5" s="306"/>
      <c r="K5" s="306"/>
      <c r="L5" s="306"/>
      <c r="M5" s="306"/>
      <c r="N5" s="306"/>
      <c r="O5" s="307"/>
      <c r="P5" s="308"/>
      <c r="Q5" s="306"/>
      <c r="R5" s="306"/>
      <c r="S5" s="306"/>
      <c r="T5" s="306"/>
      <c r="U5" s="306"/>
      <c r="V5" s="306"/>
      <c r="W5" s="306"/>
      <c r="X5" s="306"/>
      <c r="Y5" s="306"/>
      <c r="Z5" s="306"/>
      <c r="AA5" s="306"/>
      <c r="AB5" s="306"/>
      <c r="AC5" s="306"/>
      <c r="AD5" s="306"/>
      <c r="AE5" s="306"/>
      <c r="AF5" s="306"/>
    </row>
    <row r="6" spans="1:32" ht="15" x14ac:dyDescent="0.2">
      <c r="A6" s="311" t="s">
        <v>417</v>
      </c>
      <c r="B6" s="310"/>
      <c r="C6" s="310"/>
      <c r="D6" s="310"/>
      <c r="E6" s="310"/>
      <c r="F6" s="310"/>
      <c r="G6" s="310"/>
      <c r="H6" s="310"/>
      <c r="I6" s="310"/>
      <c r="J6" s="310"/>
      <c r="K6" s="310"/>
      <c r="L6" s="310"/>
      <c r="M6" s="310"/>
      <c r="N6" s="310"/>
      <c r="O6" s="312"/>
      <c r="P6" s="308"/>
      <c r="Q6" s="306"/>
      <c r="R6" s="306"/>
      <c r="S6" s="306"/>
      <c r="T6" s="306"/>
      <c r="U6" s="306"/>
      <c r="V6" s="306"/>
      <c r="W6" s="306"/>
      <c r="X6" s="306"/>
      <c r="Y6" s="306"/>
      <c r="Z6" s="306"/>
      <c r="AA6" s="306"/>
      <c r="AB6" s="306"/>
      <c r="AC6" s="306"/>
      <c r="AD6" s="306"/>
      <c r="AE6" s="306"/>
      <c r="AF6" s="306"/>
    </row>
    <row r="7" spans="1:32" ht="15.75" x14ac:dyDescent="0.25">
      <c r="A7" s="311" t="s">
        <v>418</v>
      </c>
      <c r="B7" s="310"/>
      <c r="C7" s="310"/>
      <c r="D7" s="310"/>
      <c r="E7" s="310"/>
      <c r="F7" s="310"/>
      <c r="G7" s="310"/>
      <c r="H7" s="310"/>
      <c r="I7" s="310"/>
      <c r="J7" s="310"/>
      <c r="K7" s="310"/>
      <c r="L7" s="310"/>
      <c r="M7" s="310"/>
      <c r="N7" s="310"/>
      <c r="O7" s="312"/>
      <c r="P7" s="308"/>
      <c r="Q7" s="306"/>
      <c r="R7" s="306"/>
      <c r="S7" s="306"/>
      <c r="T7" s="306"/>
      <c r="U7" s="306"/>
      <c r="V7" s="306"/>
      <c r="W7" s="306"/>
      <c r="X7" s="306"/>
      <c r="Y7" s="306"/>
      <c r="Z7" s="306"/>
      <c r="AA7" s="306"/>
      <c r="AB7" s="306"/>
      <c r="AC7" s="306"/>
      <c r="AD7" s="306"/>
      <c r="AE7" s="306"/>
      <c r="AF7" s="306"/>
    </row>
    <row r="8" spans="1:32" ht="15" x14ac:dyDescent="0.2">
      <c r="A8" s="313" t="s">
        <v>314</v>
      </c>
      <c r="B8" s="310"/>
      <c r="C8" s="310"/>
      <c r="D8" s="310"/>
      <c r="E8" s="310"/>
      <c r="F8" s="310"/>
      <c r="G8" s="310"/>
      <c r="H8" s="310"/>
      <c r="I8" s="310"/>
      <c r="J8" s="310"/>
      <c r="K8" s="310"/>
      <c r="L8" s="310"/>
      <c r="M8" s="310"/>
      <c r="N8" s="310"/>
      <c r="O8" s="312"/>
      <c r="P8" s="308"/>
      <c r="Q8" s="306"/>
      <c r="R8" s="306"/>
      <c r="S8" s="306"/>
      <c r="T8" s="306"/>
      <c r="U8" s="306"/>
      <c r="V8" s="306"/>
      <c r="W8" s="306"/>
      <c r="X8" s="306"/>
      <c r="Y8" s="306"/>
      <c r="Z8" s="306"/>
      <c r="AA8" s="306"/>
      <c r="AB8" s="306"/>
      <c r="AC8" s="306"/>
      <c r="AD8" s="306"/>
      <c r="AE8" s="306"/>
      <c r="AF8" s="306"/>
    </row>
    <row r="9" spans="1:32" ht="15" x14ac:dyDescent="0.2">
      <c r="A9" s="310" t="s">
        <v>104</v>
      </c>
      <c r="B9" s="310"/>
      <c r="C9" s="310"/>
      <c r="D9" s="310"/>
      <c r="E9" s="310"/>
      <c r="F9" s="310"/>
      <c r="G9" s="310"/>
      <c r="H9" s="310"/>
      <c r="I9" s="310"/>
      <c r="J9" s="310"/>
      <c r="K9" s="310"/>
      <c r="L9" s="310"/>
      <c r="M9" s="310"/>
      <c r="N9" s="310"/>
      <c r="O9" s="312"/>
      <c r="P9" s="308"/>
      <c r="Q9" s="306"/>
      <c r="R9" s="306"/>
      <c r="S9" s="306"/>
      <c r="T9" s="306"/>
      <c r="U9" s="306"/>
      <c r="V9" s="306"/>
      <c r="W9" s="306"/>
      <c r="X9" s="306"/>
      <c r="Y9" s="306"/>
      <c r="Z9" s="306"/>
      <c r="AA9" s="306"/>
      <c r="AB9" s="306"/>
      <c r="AC9" s="306"/>
      <c r="AD9" s="306"/>
      <c r="AE9" s="306"/>
      <c r="AF9" s="306"/>
    </row>
    <row r="10" spans="1:32" s="54" customFormat="1" ht="15" x14ac:dyDescent="0.2">
      <c r="A10" s="310" t="s">
        <v>33</v>
      </c>
      <c r="B10" s="310"/>
      <c r="C10" s="310"/>
      <c r="D10" s="310"/>
      <c r="E10" s="310"/>
      <c r="F10" s="310"/>
      <c r="G10" s="310"/>
      <c r="H10" s="310"/>
      <c r="I10" s="310"/>
      <c r="J10" s="310"/>
      <c r="K10" s="310"/>
      <c r="L10" s="310"/>
      <c r="M10" s="310"/>
      <c r="N10" s="310"/>
      <c r="O10" s="312"/>
      <c r="P10" s="314"/>
      <c r="Q10" s="310"/>
      <c r="R10" s="310"/>
      <c r="S10" s="310"/>
      <c r="T10" s="310"/>
      <c r="U10" s="310"/>
      <c r="V10" s="310"/>
      <c r="W10" s="310"/>
      <c r="X10" s="310"/>
      <c r="Y10" s="310"/>
      <c r="Z10" s="310"/>
      <c r="AA10" s="310"/>
      <c r="AB10" s="310"/>
      <c r="AC10" s="310"/>
      <c r="AD10" s="310"/>
      <c r="AE10" s="310"/>
      <c r="AF10" s="310"/>
    </row>
    <row r="11" spans="1:32" s="54" customFormat="1" ht="15" x14ac:dyDescent="0.2">
      <c r="A11" s="310" t="s">
        <v>133</v>
      </c>
      <c r="B11" s="310"/>
      <c r="C11" s="310"/>
      <c r="D11" s="310"/>
      <c r="E11" s="310"/>
      <c r="F11" s="310"/>
      <c r="G11" s="310"/>
      <c r="H11" s="310"/>
      <c r="I11" s="310"/>
      <c r="J11" s="310"/>
      <c r="K11" s="310"/>
      <c r="L11" s="310"/>
      <c r="M11" s="310"/>
      <c r="N11" s="310"/>
      <c r="O11" s="312"/>
      <c r="P11" s="314"/>
      <c r="Q11" s="310"/>
      <c r="R11" s="310"/>
      <c r="S11" s="310"/>
      <c r="T11" s="310"/>
      <c r="U11" s="310"/>
      <c r="V11" s="310"/>
      <c r="W11" s="310"/>
      <c r="X11" s="310"/>
      <c r="Y11" s="310"/>
      <c r="Z11" s="310"/>
      <c r="AA11" s="310"/>
      <c r="AB11" s="310"/>
      <c r="AC11" s="310"/>
      <c r="AD11" s="310"/>
      <c r="AE11" s="310"/>
      <c r="AF11" s="310"/>
    </row>
    <row r="12" spans="1:32" s="54" customFormat="1" ht="15" x14ac:dyDescent="0.2">
      <c r="A12" s="310"/>
      <c r="B12" s="310"/>
      <c r="C12" s="310"/>
      <c r="D12" s="310"/>
      <c r="E12" s="310"/>
      <c r="F12" s="310"/>
      <c r="G12" s="310"/>
      <c r="H12" s="310"/>
      <c r="I12" s="310"/>
      <c r="J12" s="310"/>
      <c r="K12" s="310"/>
      <c r="L12" s="310"/>
      <c r="M12" s="310"/>
      <c r="N12" s="310"/>
      <c r="O12" s="312"/>
      <c r="P12" s="314"/>
      <c r="Q12" s="310"/>
      <c r="R12" s="310"/>
      <c r="S12" s="310"/>
      <c r="T12" s="310"/>
      <c r="U12" s="310"/>
      <c r="V12" s="310"/>
      <c r="W12" s="310"/>
      <c r="X12" s="310"/>
      <c r="Y12" s="310"/>
      <c r="Z12" s="310"/>
      <c r="AA12" s="310"/>
      <c r="AB12" s="310"/>
      <c r="AC12" s="310"/>
      <c r="AD12" s="310"/>
      <c r="AE12" s="310"/>
      <c r="AF12" s="310"/>
    </row>
    <row r="13" spans="1:32" s="54" customFormat="1" ht="15.75" x14ac:dyDescent="0.25">
      <c r="A13" s="315" t="s">
        <v>423</v>
      </c>
      <c r="B13" s="310"/>
      <c r="C13" s="310"/>
      <c r="D13" s="310"/>
      <c r="E13" s="310"/>
      <c r="F13" s="310"/>
      <c r="G13" s="310"/>
      <c r="H13" s="310"/>
      <c r="I13" s="310"/>
      <c r="J13" s="310"/>
      <c r="K13" s="310"/>
      <c r="L13" s="310"/>
      <c r="M13" s="310"/>
      <c r="N13" s="310"/>
      <c r="O13" s="312"/>
      <c r="P13" s="314"/>
      <c r="Q13" s="310"/>
      <c r="R13" s="310"/>
      <c r="S13" s="310"/>
      <c r="T13" s="310"/>
      <c r="U13" s="310"/>
      <c r="V13" s="310"/>
      <c r="W13" s="310"/>
      <c r="X13" s="310"/>
      <c r="Y13" s="310"/>
      <c r="Z13" s="310"/>
      <c r="AA13" s="310"/>
      <c r="AB13" s="310"/>
      <c r="AC13" s="310"/>
      <c r="AD13" s="310"/>
      <c r="AE13" s="310"/>
      <c r="AF13" s="310"/>
    </row>
    <row r="14" spans="1:32" s="54" customFormat="1" ht="12.75" customHeight="1" x14ac:dyDescent="0.2">
      <c r="A14" s="311" t="s">
        <v>424</v>
      </c>
      <c r="B14" s="310"/>
      <c r="C14" s="310"/>
      <c r="D14" s="310"/>
      <c r="E14" s="310"/>
      <c r="F14" s="310"/>
      <c r="G14" s="310"/>
      <c r="H14" s="310"/>
      <c r="I14" s="310"/>
      <c r="J14" s="310"/>
      <c r="K14" s="310"/>
      <c r="L14" s="310"/>
      <c r="M14" s="310"/>
      <c r="N14" s="310"/>
      <c r="O14" s="312"/>
      <c r="P14" s="314"/>
      <c r="Q14" s="310"/>
      <c r="R14" s="310"/>
      <c r="S14" s="310"/>
      <c r="T14" s="310"/>
      <c r="U14" s="310"/>
      <c r="V14" s="310"/>
      <c r="W14" s="310"/>
      <c r="X14" s="310"/>
      <c r="Y14" s="310"/>
      <c r="Z14" s="310"/>
      <c r="AA14" s="310"/>
      <c r="AB14" s="310"/>
      <c r="AC14" s="310"/>
      <c r="AD14" s="310"/>
      <c r="AE14" s="310"/>
      <c r="AF14" s="310"/>
    </row>
    <row r="15" spans="1:32" s="54" customFormat="1" ht="14.25" customHeight="1" x14ac:dyDescent="0.2">
      <c r="A15" s="310"/>
      <c r="B15" s="310"/>
      <c r="C15" s="310"/>
      <c r="D15" s="310"/>
      <c r="E15" s="310"/>
      <c r="F15" s="310"/>
      <c r="G15" s="310"/>
      <c r="H15" s="310"/>
      <c r="I15" s="310"/>
      <c r="J15" s="310"/>
      <c r="K15" s="310"/>
      <c r="L15" s="310"/>
      <c r="M15" s="310"/>
      <c r="N15" s="310"/>
      <c r="O15" s="312"/>
      <c r="P15" s="314"/>
      <c r="Q15" s="310"/>
      <c r="R15" s="310"/>
      <c r="S15" s="310"/>
      <c r="T15" s="310"/>
      <c r="U15" s="310"/>
      <c r="V15" s="310"/>
      <c r="W15" s="310"/>
      <c r="X15" s="310"/>
      <c r="Y15" s="310"/>
      <c r="Z15" s="310"/>
      <c r="AA15" s="310"/>
      <c r="AB15" s="310"/>
      <c r="AC15" s="310"/>
      <c r="AD15" s="310"/>
      <c r="AE15" s="310"/>
      <c r="AF15" s="310"/>
    </row>
    <row r="16" spans="1:32" s="54" customFormat="1" ht="14.25" customHeight="1" x14ac:dyDescent="0.25">
      <c r="A16" s="316" t="s">
        <v>72</v>
      </c>
      <c r="B16" s="310"/>
      <c r="C16" s="310"/>
      <c r="D16" s="310"/>
      <c r="E16" s="310"/>
      <c r="F16" s="310"/>
      <c r="G16" s="310"/>
      <c r="H16" s="310"/>
      <c r="I16" s="310"/>
      <c r="J16" s="310"/>
      <c r="K16" s="310"/>
      <c r="L16" s="310"/>
      <c r="M16" s="310"/>
      <c r="N16" s="310"/>
      <c r="O16" s="312"/>
      <c r="P16" s="314"/>
      <c r="Q16" s="310"/>
      <c r="R16" s="310"/>
      <c r="S16" s="310"/>
      <c r="T16" s="310"/>
      <c r="U16" s="310"/>
      <c r="V16" s="310"/>
      <c r="W16" s="310"/>
      <c r="X16" s="310"/>
      <c r="Y16" s="310"/>
      <c r="Z16" s="310"/>
      <c r="AA16" s="310"/>
      <c r="AB16" s="310"/>
      <c r="AC16" s="310"/>
      <c r="AD16" s="310"/>
      <c r="AE16" s="310"/>
      <c r="AF16" s="310"/>
    </row>
    <row r="17" spans="1:32" s="54" customFormat="1" ht="15.75" x14ac:dyDescent="0.25">
      <c r="A17" s="311" t="s">
        <v>425</v>
      </c>
      <c r="B17" s="310"/>
      <c r="C17" s="310"/>
      <c r="D17" s="310"/>
      <c r="E17" s="310"/>
      <c r="F17" s="310"/>
      <c r="G17" s="310"/>
      <c r="H17" s="310"/>
      <c r="I17" s="310"/>
      <c r="J17" s="310"/>
      <c r="K17" s="310"/>
      <c r="L17" s="310"/>
      <c r="M17" s="310"/>
      <c r="N17" s="310"/>
      <c r="O17" s="312"/>
      <c r="P17" s="314"/>
      <c r="Q17" s="310"/>
      <c r="R17" s="310"/>
      <c r="S17" s="310"/>
      <c r="T17" s="310"/>
      <c r="U17" s="310"/>
      <c r="V17" s="310"/>
      <c r="W17" s="310"/>
      <c r="X17" s="310"/>
      <c r="Y17" s="310"/>
      <c r="Z17" s="310"/>
      <c r="AA17" s="310"/>
      <c r="AB17" s="310"/>
      <c r="AC17" s="310"/>
      <c r="AD17" s="310"/>
      <c r="AE17" s="310"/>
      <c r="AF17" s="310"/>
    </row>
    <row r="18" spans="1:32" s="54" customFormat="1" ht="15" x14ac:dyDescent="0.2">
      <c r="A18" s="310" t="s">
        <v>147</v>
      </c>
      <c r="B18" s="310"/>
      <c r="C18" s="310"/>
      <c r="D18" s="310"/>
      <c r="E18" s="310"/>
      <c r="F18" s="310"/>
      <c r="G18" s="310"/>
      <c r="H18" s="310"/>
      <c r="I18" s="310"/>
      <c r="J18" s="310"/>
      <c r="K18" s="310"/>
      <c r="L18" s="310"/>
      <c r="M18" s="310"/>
      <c r="N18" s="310"/>
      <c r="O18" s="312"/>
      <c r="P18" s="314"/>
      <c r="Q18" s="310"/>
      <c r="R18" s="310"/>
      <c r="S18" s="310"/>
      <c r="T18" s="310"/>
      <c r="U18" s="310"/>
      <c r="V18" s="310"/>
      <c r="W18" s="310"/>
      <c r="X18" s="310"/>
      <c r="Y18" s="310"/>
      <c r="Z18" s="310"/>
      <c r="AA18" s="310"/>
      <c r="AB18" s="310"/>
      <c r="AC18" s="310"/>
      <c r="AD18" s="310"/>
      <c r="AE18" s="310"/>
      <c r="AF18" s="310"/>
    </row>
    <row r="19" spans="1:32" s="54" customFormat="1" ht="15" x14ac:dyDescent="0.2">
      <c r="A19" s="310" t="s">
        <v>105</v>
      </c>
      <c r="B19" s="310"/>
      <c r="C19" s="310"/>
      <c r="D19" s="310"/>
      <c r="E19" s="310"/>
      <c r="F19" s="310"/>
      <c r="G19" s="310"/>
      <c r="H19" s="310"/>
      <c r="I19" s="310"/>
      <c r="J19" s="310"/>
      <c r="K19" s="310"/>
      <c r="L19" s="310"/>
      <c r="M19" s="310"/>
      <c r="N19" s="310"/>
      <c r="O19" s="312"/>
      <c r="P19" s="314"/>
      <c r="Q19" s="310"/>
      <c r="R19" s="310"/>
      <c r="S19" s="310"/>
      <c r="T19" s="310"/>
      <c r="U19" s="310"/>
      <c r="V19" s="310"/>
      <c r="W19" s="310"/>
      <c r="X19" s="310"/>
      <c r="Y19" s="310"/>
      <c r="Z19" s="310"/>
      <c r="AA19" s="310"/>
      <c r="AB19" s="310"/>
      <c r="AC19" s="310"/>
      <c r="AD19" s="310"/>
      <c r="AE19" s="310"/>
      <c r="AF19" s="310"/>
    </row>
    <row r="20" spans="1:32" s="54" customFormat="1" ht="15" x14ac:dyDescent="0.2">
      <c r="A20" s="317"/>
      <c r="B20" s="318" t="s">
        <v>35</v>
      </c>
      <c r="C20" s="317"/>
      <c r="D20" s="317"/>
      <c r="E20" s="317"/>
      <c r="F20" s="317"/>
      <c r="G20" s="317"/>
      <c r="H20" s="317"/>
      <c r="I20" s="317"/>
      <c r="J20" s="317"/>
      <c r="K20" s="310"/>
      <c r="L20" s="310"/>
      <c r="M20" s="310"/>
      <c r="N20" s="310"/>
      <c r="O20" s="312"/>
      <c r="P20" s="314"/>
      <c r="Q20" s="310"/>
      <c r="R20" s="310"/>
      <c r="S20" s="310"/>
      <c r="T20" s="310"/>
      <c r="U20" s="310"/>
      <c r="V20" s="310"/>
      <c r="W20" s="310"/>
      <c r="X20" s="310"/>
      <c r="Y20" s="310"/>
      <c r="Z20" s="310"/>
      <c r="AA20" s="310"/>
      <c r="AB20" s="310"/>
      <c r="AC20" s="310"/>
      <c r="AD20" s="310"/>
      <c r="AE20" s="310"/>
      <c r="AF20" s="310"/>
    </row>
    <row r="21" spans="1:32" s="54" customFormat="1" ht="15.75" customHeight="1" x14ac:dyDescent="0.2">
      <c r="A21" s="310" t="s">
        <v>107</v>
      </c>
      <c r="B21" s="310"/>
      <c r="C21" s="310"/>
      <c r="D21" s="310"/>
      <c r="E21" s="310"/>
      <c r="F21" s="310"/>
      <c r="G21" s="310"/>
      <c r="H21" s="310"/>
      <c r="I21" s="310"/>
      <c r="J21" s="310"/>
      <c r="K21" s="310"/>
      <c r="L21" s="310"/>
      <c r="M21" s="310"/>
      <c r="N21" s="310"/>
      <c r="O21" s="312"/>
      <c r="P21" s="314"/>
      <c r="Q21" s="310"/>
      <c r="R21" s="310"/>
      <c r="S21" s="310"/>
      <c r="T21" s="310"/>
      <c r="U21" s="310"/>
      <c r="V21" s="310"/>
      <c r="W21" s="310"/>
      <c r="X21" s="310"/>
      <c r="Y21" s="310"/>
      <c r="Z21" s="310"/>
      <c r="AA21" s="310"/>
      <c r="AB21" s="310"/>
      <c r="AC21" s="310"/>
      <c r="AD21" s="310"/>
      <c r="AE21" s="310"/>
      <c r="AF21" s="310"/>
    </row>
    <row r="22" spans="1:32" s="54" customFormat="1" ht="15" x14ac:dyDescent="0.2">
      <c r="A22" s="310"/>
      <c r="B22" s="310"/>
      <c r="C22" s="310"/>
      <c r="D22" s="310"/>
      <c r="E22" s="310"/>
      <c r="F22" s="310"/>
      <c r="G22" s="310"/>
      <c r="H22" s="310"/>
      <c r="I22" s="310"/>
      <c r="J22" s="310"/>
      <c r="K22" s="310"/>
      <c r="L22" s="310"/>
      <c r="M22" s="310"/>
      <c r="N22" s="310"/>
      <c r="O22" s="312"/>
      <c r="P22" s="314"/>
      <c r="Q22" s="310"/>
      <c r="R22" s="310"/>
      <c r="S22" s="310"/>
      <c r="T22" s="310"/>
      <c r="U22" s="310"/>
      <c r="V22" s="310"/>
      <c r="W22" s="310"/>
      <c r="X22" s="310"/>
      <c r="Y22" s="310"/>
      <c r="Z22" s="310"/>
      <c r="AA22" s="310"/>
      <c r="AB22" s="310"/>
      <c r="AC22" s="310"/>
      <c r="AD22" s="310"/>
      <c r="AE22" s="310"/>
      <c r="AF22" s="310"/>
    </row>
    <row r="23" spans="1:32" s="54" customFormat="1" ht="15.75" x14ac:dyDescent="0.25">
      <c r="A23" s="319" t="s">
        <v>111</v>
      </c>
      <c r="B23" s="310"/>
      <c r="C23" s="310"/>
      <c r="D23" s="310"/>
      <c r="E23" s="310"/>
      <c r="F23" s="310"/>
      <c r="G23" s="310"/>
      <c r="H23" s="310"/>
      <c r="I23" s="310"/>
      <c r="J23" s="310"/>
      <c r="K23" s="310"/>
      <c r="L23" s="310"/>
      <c r="M23" s="310"/>
      <c r="N23" s="310"/>
      <c r="O23" s="312"/>
      <c r="P23" s="314"/>
      <c r="Q23" s="310"/>
      <c r="R23" s="310"/>
      <c r="S23" s="310"/>
      <c r="T23" s="310"/>
      <c r="U23" s="310"/>
      <c r="V23" s="310"/>
      <c r="W23" s="310"/>
      <c r="X23" s="310"/>
      <c r="Y23" s="310"/>
      <c r="Z23" s="310"/>
      <c r="AA23" s="310"/>
      <c r="AB23" s="310"/>
      <c r="AC23" s="310"/>
      <c r="AD23" s="310"/>
      <c r="AE23" s="310"/>
      <c r="AF23" s="310"/>
    </row>
    <row r="24" spans="1:32" s="54" customFormat="1" ht="15" x14ac:dyDescent="0.2">
      <c r="A24" s="310" t="s">
        <v>73</v>
      </c>
      <c r="B24" s="310"/>
      <c r="C24" s="310"/>
      <c r="D24" s="310"/>
      <c r="E24" s="310"/>
      <c r="F24" s="310"/>
      <c r="G24" s="310"/>
      <c r="H24" s="310"/>
      <c r="I24" s="310"/>
      <c r="J24" s="310"/>
      <c r="K24" s="310"/>
      <c r="L24" s="310"/>
      <c r="M24" s="310"/>
      <c r="N24" s="310"/>
      <c r="O24" s="312"/>
      <c r="P24" s="314"/>
      <c r="Q24" s="310"/>
      <c r="R24" s="310"/>
      <c r="S24" s="310"/>
      <c r="T24" s="310"/>
      <c r="U24" s="310"/>
      <c r="V24" s="310"/>
      <c r="W24" s="310"/>
      <c r="X24" s="310"/>
      <c r="Y24" s="310"/>
      <c r="Z24" s="310"/>
      <c r="AA24" s="310"/>
      <c r="AB24" s="310"/>
      <c r="AC24" s="310"/>
      <c r="AD24" s="310"/>
      <c r="AE24" s="310"/>
      <c r="AF24" s="310"/>
    </row>
    <row r="25" spans="1:32" s="54" customFormat="1" ht="15" customHeight="1" x14ac:dyDescent="0.2">
      <c r="A25" s="310" t="s">
        <v>108</v>
      </c>
      <c r="B25" s="320"/>
      <c r="C25" s="310"/>
      <c r="D25" s="310"/>
      <c r="E25" s="310"/>
      <c r="F25" s="310"/>
      <c r="G25" s="310"/>
      <c r="H25" s="310"/>
      <c r="I25" s="310"/>
      <c r="J25" s="310"/>
      <c r="K25" s="310"/>
      <c r="L25" s="310"/>
      <c r="M25" s="310"/>
      <c r="N25" s="310"/>
      <c r="O25" s="312"/>
      <c r="P25" s="314"/>
      <c r="Q25" s="321" t="s">
        <v>142</v>
      </c>
      <c r="R25" s="310"/>
      <c r="S25" s="310"/>
      <c r="T25" s="310"/>
      <c r="U25" s="310"/>
      <c r="V25" s="310"/>
      <c r="W25" s="310"/>
      <c r="X25" s="310"/>
      <c r="Y25" s="310"/>
      <c r="Z25" s="310"/>
      <c r="AA25" s="310"/>
      <c r="AB25" s="310"/>
      <c r="AC25" s="310"/>
      <c r="AD25" s="310"/>
      <c r="AE25" s="310"/>
      <c r="AF25" s="310"/>
    </row>
    <row r="26" spans="1:32" s="54" customFormat="1" ht="15" customHeight="1" x14ac:dyDescent="0.2">
      <c r="A26" s="310"/>
      <c r="B26" s="310"/>
      <c r="C26" s="310"/>
      <c r="D26" s="310"/>
      <c r="E26" s="310"/>
      <c r="F26" s="310"/>
      <c r="G26" s="310"/>
      <c r="H26" s="310"/>
      <c r="I26" s="310"/>
      <c r="J26" s="310"/>
      <c r="K26" s="310"/>
      <c r="L26" s="310"/>
      <c r="M26" s="310"/>
      <c r="N26" s="310"/>
      <c r="O26" s="312"/>
      <c r="P26" s="314"/>
      <c r="Q26" s="322" t="s">
        <v>144</v>
      </c>
      <c r="R26" s="323"/>
      <c r="S26" s="323"/>
      <c r="T26" s="323"/>
      <c r="U26" s="323"/>
      <c r="V26" s="323"/>
      <c r="W26" s="323"/>
      <c r="X26" s="323"/>
      <c r="Y26" s="323"/>
      <c r="Z26" s="323"/>
      <c r="AA26" s="323"/>
      <c r="AB26" s="323"/>
      <c r="AC26" s="323"/>
      <c r="AD26" s="310"/>
      <c r="AE26" s="310"/>
      <c r="AF26" s="310"/>
    </row>
    <row r="27" spans="1:32" s="54" customFormat="1" ht="15.75" x14ac:dyDescent="0.25">
      <c r="A27" s="324" t="s">
        <v>61</v>
      </c>
      <c r="B27" s="325"/>
      <c r="C27" s="310"/>
      <c r="D27" s="310"/>
      <c r="E27" s="310"/>
      <c r="F27" s="310"/>
      <c r="G27" s="310"/>
      <c r="H27" s="310"/>
      <c r="I27" s="310"/>
      <c r="J27" s="310"/>
      <c r="K27" s="310"/>
      <c r="L27" s="310"/>
      <c r="M27" s="310"/>
      <c r="N27" s="310"/>
      <c r="O27" s="312"/>
      <c r="P27" s="314"/>
      <c r="Q27" s="322" t="s">
        <v>145</v>
      </c>
      <c r="R27" s="310"/>
      <c r="S27" s="310"/>
      <c r="T27" s="310"/>
      <c r="U27" s="310"/>
      <c r="V27" s="310"/>
      <c r="W27" s="310"/>
      <c r="X27" s="310"/>
      <c r="Y27" s="310"/>
      <c r="Z27" s="310"/>
      <c r="AA27" s="310"/>
      <c r="AB27" s="310"/>
      <c r="AC27" s="310"/>
      <c r="AD27" s="310"/>
      <c r="AE27" s="310"/>
      <c r="AF27" s="310"/>
    </row>
    <row r="28" spans="1:32" s="54" customFormat="1" ht="15" x14ac:dyDescent="0.2">
      <c r="A28" s="310" t="s">
        <v>62</v>
      </c>
      <c r="B28" s="310"/>
      <c r="C28" s="310"/>
      <c r="D28" s="310"/>
      <c r="E28" s="310"/>
      <c r="F28" s="310"/>
      <c r="G28" s="310"/>
      <c r="H28" s="310"/>
      <c r="I28" s="310"/>
      <c r="J28" s="310"/>
      <c r="K28" s="310"/>
      <c r="L28" s="310"/>
      <c r="M28" s="310"/>
      <c r="N28" s="310"/>
      <c r="O28" s="312"/>
      <c r="P28" s="314"/>
      <c r="Q28" s="322" t="s">
        <v>146</v>
      </c>
      <c r="R28" s="310"/>
      <c r="S28" s="310"/>
      <c r="T28" s="310"/>
      <c r="U28" s="310"/>
      <c r="V28" s="310"/>
      <c r="W28" s="310"/>
      <c r="X28" s="310"/>
      <c r="Y28" s="310"/>
      <c r="Z28" s="310"/>
      <c r="AA28" s="310"/>
      <c r="AB28" s="310"/>
      <c r="AC28" s="310"/>
      <c r="AD28" s="310"/>
      <c r="AE28" s="310"/>
      <c r="AF28" s="310"/>
    </row>
    <row r="29" spans="1:32" s="54" customFormat="1" ht="15" x14ac:dyDescent="0.2">
      <c r="A29" s="310"/>
      <c r="B29" s="310"/>
      <c r="C29" s="310"/>
      <c r="D29" s="310"/>
      <c r="E29" s="310"/>
      <c r="F29" s="310"/>
      <c r="G29" s="310"/>
      <c r="H29" s="310"/>
      <c r="I29" s="310"/>
      <c r="J29" s="310"/>
      <c r="K29" s="310"/>
      <c r="L29" s="310"/>
      <c r="M29" s="310"/>
      <c r="N29" s="310"/>
      <c r="O29" s="312"/>
      <c r="P29" s="314"/>
      <c r="Q29" s="322" t="s">
        <v>143</v>
      </c>
      <c r="R29" s="310"/>
      <c r="S29" s="310"/>
      <c r="T29" s="310"/>
      <c r="U29" s="310"/>
      <c r="V29" s="310"/>
      <c r="W29" s="310"/>
      <c r="X29" s="310"/>
      <c r="Y29" s="310"/>
      <c r="Z29" s="310"/>
      <c r="AA29" s="310"/>
      <c r="AB29" s="310"/>
      <c r="AC29" s="310"/>
      <c r="AD29" s="310"/>
      <c r="AE29" s="310"/>
      <c r="AF29" s="310"/>
    </row>
    <row r="30" spans="1:32" s="54" customFormat="1" ht="15.75" x14ac:dyDescent="0.25">
      <c r="A30" s="326" t="s">
        <v>112</v>
      </c>
      <c r="B30" s="310"/>
      <c r="C30" s="310"/>
      <c r="D30" s="310"/>
      <c r="E30" s="310"/>
      <c r="F30" s="310"/>
      <c r="G30" s="310"/>
      <c r="H30" s="310"/>
      <c r="I30" s="310"/>
      <c r="J30" s="310"/>
      <c r="K30" s="310"/>
      <c r="L30" s="310"/>
      <c r="M30" s="310"/>
      <c r="N30" s="310"/>
      <c r="O30" s="312"/>
      <c r="P30" s="314"/>
      <c r="Q30" s="318" t="s">
        <v>141</v>
      </c>
      <c r="R30" s="310"/>
      <c r="S30" s="310"/>
      <c r="T30" s="306"/>
      <c r="U30" s="306"/>
      <c r="V30" s="306"/>
      <c r="W30" s="306"/>
      <c r="X30" s="306"/>
      <c r="Y30" s="306"/>
      <c r="Z30" s="306"/>
      <c r="AA30" s="306"/>
      <c r="AB30" s="306"/>
      <c r="AC30" s="306"/>
      <c r="AD30" s="306"/>
      <c r="AE30" s="306"/>
      <c r="AF30" s="310"/>
    </row>
    <row r="31" spans="1:32" s="54" customFormat="1" ht="15" x14ac:dyDescent="0.2">
      <c r="A31" s="310" t="s">
        <v>60</v>
      </c>
      <c r="B31" s="310"/>
      <c r="C31" s="310"/>
      <c r="D31" s="310"/>
      <c r="E31" s="310"/>
      <c r="F31" s="310"/>
      <c r="G31" s="310"/>
      <c r="H31" s="310"/>
      <c r="I31" s="310"/>
      <c r="J31" s="310"/>
      <c r="K31" s="310"/>
      <c r="L31" s="310"/>
      <c r="M31" s="310"/>
      <c r="N31" s="310"/>
      <c r="O31" s="312"/>
      <c r="P31" s="314"/>
      <c r="Q31" s="310"/>
      <c r="R31" s="310"/>
      <c r="S31" s="310"/>
      <c r="T31" s="310"/>
      <c r="U31" s="310"/>
      <c r="V31" s="310"/>
      <c r="W31" s="310"/>
      <c r="X31" s="310"/>
      <c r="Y31" s="310"/>
      <c r="Z31" s="310"/>
      <c r="AA31" s="310"/>
      <c r="AB31" s="310"/>
      <c r="AC31" s="310"/>
      <c r="AD31" s="310"/>
      <c r="AE31" s="310"/>
      <c r="AF31" s="310"/>
    </row>
    <row r="32" spans="1:32" s="54" customFormat="1" ht="11.25" customHeight="1" x14ac:dyDescent="0.2">
      <c r="A32" s="327" t="s">
        <v>63</v>
      </c>
      <c r="B32" s="310" t="s">
        <v>74</v>
      </c>
      <c r="C32" s="310"/>
      <c r="D32" s="310"/>
      <c r="E32" s="310"/>
      <c r="F32" s="310"/>
      <c r="G32" s="310"/>
      <c r="H32" s="310"/>
      <c r="I32" s="310"/>
      <c r="J32" s="310"/>
      <c r="K32" s="310"/>
      <c r="L32" s="310"/>
      <c r="M32" s="310"/>
      <c r="N32" s="310"/>
      <c r="O32" s="312"/>
      <c r="P32" s="314"/>
      <c r="Q32" s="310"/>
      <c r="R32" s="310"/>
      <c r="S32" s="310"/>
      <c r="T32" s="310"/>
      <c r="U32" s="310"/>
      <c r="V32" s="310"/>
      <c r="W32" s="310"/>
      <c r="X32" s="310"/>
      <c r="Y32" s="310"/>
      <c r="Z32" s="310"/>
      <c r="AA32" s="310"/>
      <c r="AB32" s="310"/>
      <c r="AC32" s="310"/>
      <c r="AD32" s="310"/>
      <c r="AE32" s="310"/>
      <c r="AF32" s="310"/>
    </row>
    <row r="33" spans="1:32" s="54" customFormat="1" ht="15" x14ac:dyDescent="0.2">
      <c r="A33" s="327" t="s">
        <v>63</v>
      </c>
      <c r="B33" s="310" t="s">
        <v>109</v>
      </c>
      <c r="C33" s="310"/>
      <c r="D33" s="310"/>
      <c r="E33" s="310"/>
      <c r="F33" s="310"/>
      <c r="G33" s="310"/>
      <c r="H33" s="310"/>
      <c r="I33" s="310"/>
      <c r="J33" s="310"/>
      <c r="K33" s="310"/>
      <c r="L33" s="310"/>
      <c r="M33" s="310"/>
      <c r="N33" s="310"/>
      <c r="O33" s="312"/>
      <c r="P33" s="314"/>
      <c r="Q33" s="310"/>
      <c r="R33" s="310"/>
      <c r="S33" s="310"/>
      <c r="T33" s="310"/>
      <c r="U33" s="310"/>
      <c r="V33" s="310"/>
      <c r="W33" s="310"/>
      <c r="X33" s="310"/>
      <c r="Y33" s="310"/>
      <c r="Z33" s="310"/>
      <c r="AA33" s="310"/>
      <c r="AB33" s="310"/>
      <c r="AC33" s="310"/>
      <c r="AD33" s="310"/>
      <c r="AE33" s="310"/>
      <c r="AF33" s="310"/>
    </row>
    <row r="34" spans="1:32" s="54" customFormat="1" ht="15" x14ac:dyDescent="0.2">
      <c r="A34" s="327" t="s">
        <v>63</v>
      </c>
      <c r="B34" s="310" t="s">
        <v>76</v>
      </c>
      <c r="C34" s="310"/>
      <c r="D34" s="310"/>
      <c r="E34" s="310"/>
      <c r="F34" s="310"/>
      <c r="G34" s="310"/>
      <c r="H34" s="310"/>
      <c r="I34" s="310"/>
      <c r="J34" s="310"/>
      <c r="K34" s="310"/>
      <c r="L34" s="310"/>
      <c r="M34" s="310"/>
      <c r="N34" s="310"/>
      <c r="O34" s="312"/>
      <c r="P34" s="314"/>
      <c r="Q34" s="310"/>
      <c r="R34" s="310"/>
      <c r="S34" s="310"/>
      <c r="T34" s="310"/>
      <c r="U34" s="310"/>
      <c r="V34" s="310"/>
      <c r="W34" s="310"/>
      <c r="X34" s="310"/>
      <c r="Y34" s="310"/>
      <c r="Z34" s="310"/>
      <c r="AA34" s="310"/>
      <c r="AB34" s="310"/>
      <c r="AC34" s="310"/>
      <c r="AD34" s="310"/>
      <c r="AE34" s="310"/>
      <c r="AF34" s="310"/>
    </row>
    <row r="35" spans="1:32" s="54" customFormat="1" ht="15" x14ac:dyDescent="0.2">
      <c r="A35" s="327" t="s">
        <v>63</v>
      </c>
      <c r="B35" s="310" t="s">
        <v>75</v>
      </c>
      <c r="C35" s="310"/>
      <c r="D35" s="310"/>
      <c r="E35" s="310"/>
      <c r="F35" s="310"/>
      <c r="G35" s="310"/>
      <c r="H35" s="310"/>
      <c r="I35" s="310"/>
      <c r="J35" s="310"/>
      <c r="K35" s="310"/>
      <c r="L35" s="310"/>
      <c r="M35" s="310"/>
      <c r="N35" s="310"/>
      <c r="O35" s="312"/>
      <c r="P35" s="314"/>
      <c r="Q35" s="310"/>
      <c r="R35" s="310"/>
      <c r="S35" s="310"/>
      <c r="T35" s="310"/>
      <c r="U35" s="310"/>
      <c r="V35" s="310"/>
      <c r="W35" s="310"/>
      <c r="X35" s="310"/>
      <c r="Y35" s="310"/>
      <c r="Z35" s="310"/>
      <c r="AA35" s="310"/>
      <c r="AB35" s="310"/>
      <c r="AC35" s="310"/>
      <c r="AD35" s="310"/>
      <c r="AE35" s="310"/>
      <c r="AF35" s="310"/>
    </row>
    <row r="36" spans="1:32" s="54" customFormat="1" ht="15" x14ac:dyDescent="0.2">
      <c r="A36" s="310"/>
      <c r="B36" s="310"/>
      <c r="C36" s="310"/>
      <c r="D36" s="310"/>
      <c r="E36" s="310"/>
      <c r="F36" s="310"/>
      <c r="G36" s="310"/>
      <c r="H36" s="310"/>
      <c r="I36" s="310"/>
      <c r="J36" s="310"/>
      <c r="K36" s="310"/>
      <c r="L36" s="310"/>
      <c r="M36" s="310"/>
      <c r="N36" s="310"/>
      <c r="O36" s="312"/>
      <c r="P36" s="314"/>
      <c r="Q36" s="310"/>
      <c r="R36" s="310"/>
      <c r="S36" s="310"/>
      <c r="T36" s="310"/>
      <c r="U36" s="310"/>
      <c r="V36" s="310"/>
      <c r="W36" s="310"/>
      <c r="X36" s="310"/>
      <c r="Y36" s="310"/>
      <c r="Z36" s="310"/>
      <c r="AA36" s="310"/>
      <c r="AB36" s="310"/>
      <c r="AC36" s="310"/>
      <c r="AD36" s="310"/>
      <c r="AE36" s="310"/>
      <c r="AF36" s="310"/>
    </row>
    <row r="37" spans="1:32" s="54" customFormat="1" ht="15" x14ac:dyDescent="0.2">
      <c r="A37" s="310" t="s">
        <v>77</v>
      </c>
      <c r="B37" s="320"/>
      <c r="C37" s="310"/>
      <c r="D37" s="310"/>
      <c r="E37" s="310"/>
      <c r="F37" s="310"/>
      <c r="G37" s="310"/>
      <c r="H37" s="310"/>
      <c r="I37" s="310"/>
      <c r="J37" s="310"/>
      <c r="K37" s="310"/>
      <c r="L37" s="310"/>
      <c r="M37" s="310"/>
      <c r="N37" s="310"/>
      <c r="O37" s="312"/>
      <c r="P37" s="314"/>
      <c r="Q37" s="310"/>
      <c r="R37" s="310"/>
      <c r="S37" s="310"/>
      <c r="T37" s="310"/>
      <c r="U37" s="310"/>
      <c r="V37" s="310"/>
      <c r="W37" s="310"/>
      <c r="X37" s="310"/>
      <c r="Y37" s="310"/>
      <c r="Z37" s="310"/>
      <c r="AA37" s="310"/>
      <c r="AB37" s="310"/>
      <c r="AC37" s="310"/>
      <c r="AD37" s="310"/>
      <c r="AE37" s="310"/>
      <c r="AF37" s="310"/>
    </row>
    <row r="38" spans="1:32" s="54" customFormat="1" ht="15.75" x14ac:dyDescent="0.25">
      <c r="A38" s="310" t="s">
        <v>45</v>
      </c>
      <c r="B38" s="310"/>
      <c r="C38" s="310"/>
      <c r="D38" s="328" t="s">
        <v>123</v>
      </c>
      <c r="E38" s="310" t="s">
        <v>50</v>
      </c>
      <c r="F38" s="310"/>
      <c r="G38" s="310"/>
      <c r="H38" s="329" t="s">
        <v>65</v>
      </c>
      <c r="I38" s="311" t="s">
        <v>426</v>
      </c>
      <c r="J38" s="310"/>
      <c r="K38" s="310"/>
      <c r="L38" s="310"/>
      <c r="M38" s="310"/>
      <c r="N38" s="310"/>
      <c r="O38" s="312"/>
      <c r="P38" s="314"/>
      <c r="Q38" s="310"/>
      <c r="R38" s="310"/>
      <c r="S38" s="310"/>
      <c r="T38" s="310"/>
      <c r="U38" s="310"/>
      <c r="V38" s="310"/>
      <c r="W38" s="310"/>
      <c r="X38" s="310"/>
      <c r="Y38" s="310"/>
      <c r="Z38" s="310"/>
      <c r="AA38" s="310"/>
      <c r="AB38" s="310"/>
      <c r="AC38" s="310"/>
      <c r="AD38" s="310"/>
      <c r="AE38" s="310"/>
      <c r="AF38" s="310"/>
    </row>
    <row r="39" spans="1:32" s="54" customFormat="1" ht="11.25" customHeight="1" x14ac:dyDescent="0.2">
      <c r="A39" s="310"/>
      <c r="B39" s="310"/>
      <c r="C39" s="310"/>
      <c r="D39" s="310" t="s">
        <v>47</v>
      </c>
      <c r="E39" s="310" t="s">
        <v>48</v>
      </c>
      <c r="F39" s="310"/>
      <c r="G39" s="310"/>
      <c r="H39" s="310"/>
      <c r="I39" s="310" t="s">
        <v>128</v>
      </c>
      <c r="J39" s="310"/>
      <c r="K39" s="310"/>
      <c r="L39" s="310"/>
      <c r="M39" s="310"/>
      <c r="N39" s="310"/>
      <c r="O39" s="312"/>
      <c r="P39" s="314"/>
      <c r="Q39" s="310"/>
      <c r="R39" s="310"/>
      <c r="S39" s="310"/>
      <c r="T39" s="310"/>
      <c r="U39" s="310"/>
      <c r="V39" s="310"/>
      <c r="W39" s="310"/>
      <c r="X39" s="310"/>
      <c r="Y39" s="310"/>
      <c r="Z39" s="310"/>
      <c r="AA39" s="310"/>
      <c r="AB39" s="310"/>
      <c r="AC39" s="310"/>
      <c r="AD39" s="310"/>
      <c r="AE39" s="310"/>
      <c r="AF39" s="310"/>
    </row>
    <row r="40" spans="1:32" s="54" customFormat="1" ht="15.75" thickBot="1" x14ac:dyDescent="0.25">
      <c r="A40" s="310"/>
      <c r="B40" s="310"/>
      <c r="C40" s="310"/>
      <c r="D40" s="330" t="s">
        <v>46</v>
      </c>
      <c r="E40" s="330" t="s">
        <v>49</v>
      </c>
      <c r="F40" s="310"/>
      <c r="G40" s="310"/>
      <c r="H40" s="310"/>
      <c r="I40" s="310" t="s">
        <v>129</v>
      </c>
      <c r="J40" s="310"/>
      <c r="K40" s="310"/>
      <c r="L40" s="310"/>
      <c r="M40" s="310"/>
      <c r="N40" s="310"/>
      <c r="O40" s="312"/>
      <c r="P40" s="314"/>
      <c r="Q40" s="310"/>
      <c r="R40" s="310"/>
      <c r="S40" s="310"/>
      <c r="T40" s="310"/>
      <c r="U40" s="310"/>
      <c r="V40" s="310"/>
      <c r="W40" s="310"/>
      <c r="X40" s="310"/>
      <c r="Y40" s="310"/>
      <c r="Z40" s="310"/>
      <c r="AA40" s="310"/>
      <c r="AB40" s="310"/>
      <c r="AC40" s="310"/>
      <c r="AD40" s="310"/>
      <c r="AE40" s="310"/>
      <c r="AF40" s="310"/>
    </row>
    <row r="41" spans="1:32" s="54" customFormat="1" ht="15.75" thickTop="1" x14ac:dyDescent="0.2">
      <c r="A41" s="310"/>
      <c r="B41" s="310"/>
      <c r="C41" s="310"/>
      <c r="D41" s="328" t="s">
        <v>55</v>
      </c>
      <c r="E41" s="310" t="s">
        <v>51</v>
      </c>
      <c r="F41" s="310"/>
      <c r="G41" s="310"/>
      <c r="H41" s="310"/>
      <c r="I41" s="310"/>
      <c r="J41" s="310"/>
      <c r="K41" s="310"/>
      <c r="L41" s="310"/>
      <c r="M41" s="310"/>
      <c r="N41" s="310"/>
      <c r="O41" s="312"/>
      <c r="P41" s="314"/>
      <c r="Q41" s="310"/>
      <c r="R41" s="310"/>
      <c r="S41" s="310"/>
      <c r="T41" s="310"/>
      <c r="U41" s="310"/>
      <c r="V41" s="310"/>
      <c r="W41" s="310"/>
      <c r="X41" s="310"/>
      <c r="Y41" s="310"/>
      <c r="Z41" s="310"/>
      <c r="AA41" s="310"/>
      <c r="AB41" s="310"/>
      <c r="AC41" s="310"/>
      <c r="AD41" s="310"/>
      <c r="AE41" s="310"/>
      <c r="AF41" s="310"/>
    </row>
    <row r="42" spans="1:32" s="54" customFormat="1" ht="15" x14ac:dyDescent="0.2">
      <c r="A42" s="310"/>
      <c r="B42" s="310"/>
      <c r="C42" s="310"/>
      <c r="D42" s="310"/>
      <c r="E42" s="310" t="s">
        <v>52</v>
      </c>
      <c r="F42" s="310"/>
      <c r="G42" s="310"/>
      <c r="H42" s="310"/>
      <c r="I42" s="310"/>
      <c r="J42" s="310"/>
      <c r="K42" s="310"/>
      <c r="L42" s="310"/>
      <c r="M42" s="310"/>
      <c r="N42" s="310"/>
      <c r="O42" s="312"/>
      <c r="P42" s="314"/>
      <c r="Q42" s="310"/>
      <c r="R42" s="310"/>
      <c r="S42" s="310"/>
      <c r="T42" s="310"/>
      <c r="U42" s="310"/>
      <c r="V42" s="310"/>
      <c r="W42" s="310"/>
      <c r="X42" s="310"/>
      <c r="Y42" s="310"/>
      <c r="Z42" s="310"/>
      <c r="AA42" s="310"/>
      <c r="AB42" s="310"/>
      <c r="AC42" s="310"/>
      <c r="AD42" s="310"/>
      <c r="AE42" s="310"/>
      <c r="AF42" s="310"/>
    </row>
    <row r="43" spans="1:32" s="54" customFormat="1" ht="15" x14ac:dyDescent="0.2">
      <c r="A43" s="310"/>
      <c r="B43" s="310"/>
      <c r="C43" s="310"/>
      <c r="D43" s="310"/>
      <c r="E43" s="310" t="s">
        <v>53</v>
      </c>
      <c r="F43" s="310"/>
      <c r="G43" s="310"/>
      <c r="H43" s="310"/>
      <c r="I43" s="310"/>
      <c r="J43" s="310"/>
      <c r="K43" s="310"/>
      <c r="L43" s="310"/>
      <c r="M43" s="310"/>
      <c r="N43" s="310"/>
      <c r="O43" s="312"/>
      <c r="P43" s="314"/>
      <c r="Q43" s="310"/>
      <c r="R43" s="310"/>
      <c r="S43" s="310"/>
      <c r="T43" s="310"/>
      <c r="U43" s="310"/>
      <c r="V43" s="310"/>
      <c r="W43" s="310"/>
      <c r="X43" s="310"/>
      <c r="Y43" s="310"/>
      <c r="Z43" s="310"/>
      <c r="AA43" s="310"/>
      <c r="AB43" s="310"/>
      <c r="AC43" s="310"/>
      <c r="AD43" s="310"/>
      <c r="AE43" s="310"/>
      <c r="AF43" s="310"/>
    </row>
    <row r="44" spans="1:32" s="54" customFormat="1" ht="15" x14ac:dyDescent="0.2">
      <c r="A44" s="310"/>
      <c r="B44" s="310"/>
      <c r="C44" s="310"/>
      <c r="D44" s="310"/>
      <c r="E44" s="310" t="s">
        <v>54</v>
      </c>
      <c r="F44" s="310"/>
      <c r="G44" s="310"/>
      <c r="H44" s="310"/>
      <c r="I44" s="310"/>
      <c r="J44" s="310"/>
      <c r="K44" s="310"/>
      <c r="L44" s="310"/>
      <c r="M44" s="310"/>
      <c r="N44" s="310"/>
      <c r="O44" s="312"/>
      <c r="P44" s="314"/>
      <c r="Q44" s="310"/>
      <c r="R44" s="310"/>
      <c r="S44" s="310"/>
      <c r="T44" s="310"/>
      <c r="U44" s="310"/>
      <c r="V44" s="310"/>
      <c r="W44" s="310"/>
      <c r="X44" s="310"/>
      <c r="Y44" s="310"/>
      <c r="Z44" s="310"/>
      <c r="AA44" s="310"/>
      <c r="AB44" s="310"/>
      <c r="AC44" s="310"/>
      <c r="AD44" s="310"/>
      <c r="AE44" s="310"/>
      <c r="AF44" s="310"/>
    </row>
    <row r="45" spans="1:32" s="54" customFormat="1" ht="15" x14ac:dyDescent="0.2">
      <c r="A45" s="306"/>
      <c r="B45" s="306"/>
      <c r="C45" s="306"/>
      <c r="D45" s="306"/>
      <c r="E45" s="306"/>
      <c r="F45" s="306"/>
      <c r="G45" s="306"/>
      <c r="H45" s="306"/>
      <c r="I45" s="306"/>
      <c r="J45" s="306"/>
      <c r="K45" s="306"/>
      <c r="L45" s="306"/>
      <c r="M45" s="306"/>
      <c r="N45" s="306"/>
      <c r="O45" s="307"/>
      <c r="P45" s="314"/>
      <c r="Q45" s="310"/>
      <c r="R45" s="310"/>
      <c r="S45" s="310"/>
      <c r="T45" s="310"/>
      <c r="U45" s="310"/>
      <c r="V45" s="310"/>
      <c r="W45" s="310"/>
      <c r="X45" s="310"/>
      <c r="Y45" s="310"/>
      <c r="Z45" s="310"/>
      <c r="AA45" s="310"/>
      <c r="AB45" s="310"/>
      <c r="AC45" s="310"/>
      <c r="AD45" s="310"/>
      <c r="AE45" s="310"/>
      <c r="AF45" s="310"/>
    </row>
    <row r="46" spans="1:32" s="54" customFormat="1" ht="15.75" x14ac:dyDescent="0.25">
      <c r="A46" s="326" t="s">
        <v>17</v>
      </c>
      <c r="B46" s="306"/>
      <c r="C46" s="306"/>
      <c r="D46" s="306"/>
      <c r="E46" s="306"/>
      <c r="F46" s="306"/>
      <c r="G46" s="306"/>
      <c r="H46" s="306"/>
      <c r="I46" s="306"/>
      <c r="J46" s="306"/>
      <c r="K46" s="306"/>
      <c r="L46" s="306"/>
      <c r="M46" s="306"/>
      <c r="N46" s="306"/>
      <c r="O46" s="307"/>
      <c r="P46" s="314"/>
      <c r="Q46" s="310"/>
      <c r="R46" s="310"/>
      <c r="S46" s="310"/>
      <c r="T46" s="310"/>
      <c r="U46" s="310"/>
      <c r="V46" s="310"/>
      <c r="W46" s="310"/>
      <c r="X46" s="310"/>
      <c r="Y46" s="310"/>
      <c r="Z46" s="310"/>
      <c r="AA46" s="310"/>
      <c r="AB46" s="310"/>
      <c r="AC46" s="310"/>
      <c r="AD46" s="310"/>
      <c r="AE46" s="310"/>
      <c r="AF46" s="310"/>
    </row>
    <row r="47" spans="1:32" s="54" customFormat="1" ht="15" x14ac:dyDescent="0.2">
      <c r="A47" s="331" t="s">
        <v>374</v>
      </c>
      <c r="B47" s="306"/>
      <c r="C47" s="306"/>
      <c r="D47" s="306"/>
      <c r="E47" s="306"/>
      <c r="F47" s="306"/>
      <c r="G47" s="306"/>
      <c r="H47" s="306"/>
      <c r="I47" s="306"/>
      <c r="J47" s="306"/>
      <c r="K47" s="306"/>
      <c r="L47" s="306"/>
      <c r="M47" s="306"/>
      <c r="N47" s="306"/>
      <c r="O47" s="307"/>
      <c r="P47" s="314"/>
      <c r="Q47" s="306"/>
      <c r="R47" s="310"/>
      <c r="S47" s="310"/>
      <c r="T47" s="310"/>
      <c r="U47" s="310"/>
      <c r="V47" s="310"/>
      <c r="W47" s="310"/>
      <c r="X47" s="310"/>
      <c r="Y47" s="310"/>
      <c r="Z47" s="310"/>
      <c r="AA47" s="310"/>
      <c r="AB47" s="310"/>
      <c r="AC47" s="310"/>
      <c r="AD47" s="310"/>
      <c r="AE47" s="310"/>
      <c r="AF47" s="310"/>
    </row>
    <row r="48" spans="1:32" x14ac:dyDescent="0.2">
      <c r="A48" s="331" t="s">
        <v>375</v>
      </c>
      <c r="B48" s="306"/>
      <c r="C48" s="306"/>
      <c r="D48" s="306"/>
      <c r="E48" s="306"/>
      <c r="F48" s="306"/>
      <c r="G48" s="306"/>
      <c r="H48" s="306"/>
      <c r="I48" s="306"/>
      <c r="J48" s="306"/>
      <c r="K48" s="306"/>
      <c r="L48" s="306"/>
      <c r="M48" s="306"/>
      <c r="N48" s="306"/>
      <c r="O48" s="307"/>
      <c r="P48" s="308"/>
      <c r="Q48" s="306"/>
      <c r="R48" s="306"/>
      <c r="S48" s="306"/>
      <c r="T48" s="306"/>
      <c r="U48" s="306"/>
      <c r="V48" s="306"/>
      <c r="W48" s="306"/>
      <c r="X48" s="306"/>
      <c r="Y48" s="306"/>
      <c r="Z48" s="306"/>
      <c r="AA48" s="306"/>
      <c r="AB48" s="306"/>
      <c r="AC48" s="306"/>
      <c r="AD48" s="306"/>
      <c r="AE48" s="306"/>
      <c r="AF48" s="306"/>
    </row>
    <row r="49" spans="1:32" x14ac:dyDescent="0.2">
      <c r="A49" s="331" t="s">
        <v>376</v>
      </c>
      <c r="B49" s="306"/>
      <c r="C49" s="306"/>
      <c r="D49" s="306"/>
      <c r="E49" s="306"/>
      <c r="F49" s="306"/>
      <c r="G49" s="306"/>
      <c r="H49" s="306"/>
      <c r="I49" s="306"/>
      <c r="J49" s="306"/>
      <c r="K49" s="306"/>
      <c r="L49" s="306"/>
      <c r="M49" s="306"/>
      <c r="N49" s="306"/>
      <c r="O49" s="307"/>
      <c r="P49" s="308"/>
      <c r="Q49" s="306"/>
      <c r="R49" s="306"/>
      <c r="S49" s="306"/>
      <c r="T49" s="306"/>
      <c r="U49" s="306"/>
      <c r="V49" s="306"/>
      <c r="W49" s="306"/>
      <c r="X49" s="306"/>
      <c r="Y49" s="306"/>
      <c r="Z49" s="306"/>
      <c r="AA49" s="306"/>
      <c r="AB49" s="306"/>
      <c r="AC49" s="306"/>
      <c r="AD49" s="306"/>
      <c r="AE49" s="306"/>
      <c r="AF49" s="306"/>
    </row>
    <row r="50" spans="1:32" x14ac:dyDescent="0.2">
      <c r="A50" s="306"/>
      <c r="B50" s="306"/>
      <c r="C50" s="306"/>
      <c r="D50" s="306"/>
      <c r="E50" s="306"/>
      <c r="F50" s="306"/>
      <c r="G50" s="306"/>
      <c r="H50" s="306"/>
      <c r="I50" s="306"/>
      <c r="J50" s="306"/>
      <c r="K50" s="306"/>
      <c r="L50" s="306"/>
      <c r="M50" s="306"/>
      <c r="N50" s="306"/>
      <c r="O50" s="307"/>
      <c r="P50" s="308"/>
      <c r="Q50" s="306"/>
      <c r="R50" s="306"/>
      <c r="S50" s="306"/>
      <c r="T50" s="306"/>
      <c r="U50" s="306"/>
      <c r="V50" s="306"/>
      <c r="W50" s="306"/>
      <c r="X50" s="306"/>
      <c r="Y50" s="306"/>
      <c r="Z50" s="306"/>
      <c r="AA50" s="306"/>
      <c r="AB50" s="306"/>
      <c r="AC50" s="306"/>
      <c r="AD50" s="306"/>
      <c r="AE50" s="306"/>
      <c r="AF50" s="306"/>
    </row>
    <row r="51" spans="1:32" ht="15.75" x14ac:dyDescent="0.25">
      <c r="A51" s="326" t="s">
        <v>20</v>
      </c>
      <c r="B51" s="306"/>
      <c r="C51" s="306"/>
      <c r="D51" s="306"/>
      <c r="E51" s="306"/>
      <c r="F51" s="306"/>
      <c r="G51" s="306"/>
      <c r="H51" s="306"/>
      <c r="I51" s="306"/>
      <c r="J51" s="306"/>
      <c r="K51" s="306"/>
      <c r="L51" s="306"/>
      <c r="M51" s="306"/>
      <c r="N51" s="306"/>
      <c r="O51" s="307"/>
      <c r="P51" s="308"/>
      <c r="Q51" s="306"/>
      <c r="R51" s="306"/>
      <c r="S51" s="306"/>
      <c r="T51" s="306"/>
      <c r="U51" s="306"/>
      <c r="V51" s="306"/>
      <c r="W51" s="306"/>
      <c r="X51" s="306"/>
      <c r="Y51" s="306"/>
      <c r="Z51" s="306"/>
      <c r="AA51" s="306"/>
      <c r="AB51" s="306"/>
      <c r="AC51" s="306"/>
      <c r="AD51" s="306"/>
      <c r="AE51" s="306"/>
      <c r="AF51" s="306"/>
    </row>
    <row r="52" spans="1:32" x14ac:dyDescent="0.2">
      <c r="A52" s="331" t="s">
        <v>380</v>
      </c>
      <c r="B52" s="306"/>
      <c r="C52" s="306"/>
      <c r="D52" s="306"/>
      <c r="E52" s="306"/>
      <c r="F52" s="306"/>
      <c r="G52" s="306"/>
      <c r="H52" s="306"/>
      <c r="I52" s="306"/>
      <c r="J52" s="306"/>
      <c r="K52" s="306"/>
      <c r="L52" s="306"/>
      <c r="M52" s="306"/>
      <c r="N52" s="306"/>
      <c r="O52" s="307"/>
      <c r="P52" s="308"/>
      <c r="Q52" s="306"/>
      <c r="R52" s="306"/>
      <c r="S52" s="306"/>
      <c r="T52" s="306"/>
      <c r="U52" s="306"/>
      <c r="V52" s="306"/>
      <c r="W52" s="306"/>
      <c r="X52" s="306"/>
      <c r="Y52" s="306"/>
      <c r="Z52" s="306"/>
      <c r="AA52" s="306"/>
      <c r="AB52" s="306"/>
      <c r="AC52" s="306"/>
      <c r="AD52" s="306"/>
      <c r="AE52" s="306"/>
      <c r="AF52" s="306"/>
    </row>
    <row r="53" spans="1:32" x14ac:dyDescent="0.2">
      <c r="A53" s="331" t="s">
        <v>381</v>
      </c>
      <c r="B53" s="306"/>
      <c r="C53" s="306"/>
      <c r="D53" s="306"/>
      <c r="E53" s="306"/>
      <c r="F53" s="306"/>
      <c r="G53" s="306"/>
      <c r="H53" s="306"/>
      <c r="I53" s="306"/>
      <c r="J53" s="306"/>
      <c r="K53" s="306"/>
      <c r="L53" s="306"/>
      <c r="M53" s="306"/>
      <c r="N53" s="306"/>
      <c r="O53" s="307"/>
      <c r="P53" s="308"/>
      <c r="Q53" s="306"/>
      <c r="R53" s="306"/>
      <c r="S53" s="306"/>
      <c r="T53" s="306"/>
      <c r="U53" s="306"/>
      <c r="V53" s="306"/>
      <c r="W53" s="306"/>
      <c r="X53" s="306"/>
      <c r="Y53" s="306"/>
      <c r="Z53" s="306"/>
      <c r="AA53" s="306"/>
      <c r="AB53" s="306"/>
      <c r="AC53" s="306"/>
      <c r="AD53" s="306"/>
      <c r="AE53" s="306"/>
      <c r="AF53" s="306"/>
    </row>
    <row r="54" spans="1:32" x14ac:dyDescent="0.2">
      <c r="A54" s="332"/>
      <c r="B54" s="306"/>
      <c r="C54" s="306"/>
      <c r="D54" s="306"/>
      <c r="E54" s="306"/>
      <c r="F54" s="333"/>
      <c r="G54" s="306"/>
      <c r="H54" s="306"/>
      <c r="I54" s="306"/>
      <c r="J54" s="306"/>
      <c r="K54" s="306"/>
      <c r="L54" s="306"/>
      <c r="M54" s="306"/>
      <c r="N54" s="306"/>
      <c r="O54" s="307"/>
      <c r="P54" s="308"/>
      <c r="Q54" s="306"/>
      <c r="R54" s="306"/>
      <c r="S54" s="306"/>
      <c r="T54" s="306"/>
      <c r="U54" s="306"/>
      <c r="V54" s="306"/>
      <c r="W54" s="306"/>
      <c r="X54" s="306"/>
      <c r="Y54" s="306"/>
      <c r="Z54" s="306"/>
      <c r="AA54" s="306"/>
      <c r="AB54" s="306"/>
      <c r="AC54" s="306"/>
      <c r="AD54" s="306"/>
      <c r="AE54" s="306"/>
      <c r="AF54" s="306"/>
    </row>
    <row r="55" spans="1:32" x14ac:dyDescent="0.2">
      <c r="A55" s="306"/>
      <c r="B55" s="306"/>
      <c r="C55" s="306"/>
      <c r="D55" s="306"/>
      <c r="E55" s="306"/>
      <c r="F55" s="306"/>
      <c r="G55" s="306"/>
      <c r="H55" s="306"/>
      <c r="I55" s="306"/>
      <c r="J55" s="306"/>
      <c r="K55" s="306"/>
      <c r="L55" s="306"/>
      <c r="M55" s="306"/>
      <c r="N55" s="306"/>
      <c r="O55" s="307"/>
      <c r="P55" s="308"/>
      <c r="Q55" s="306"/>
      <c r="R55" s="306"/>
      <c r="S55" s="306"/>
      <c r="T55" s="306"/>
      <c r="U55" s="306"/>
      <c r="V55" s="306"/>
      <c r="W55" s="306"/>
      <c r="X55" s="306"/>
      <c r="Y55" s="306"/>
      <c r="Z55" s="306"/>
      <c r="AA55" s="306"/>
      <c r="AB55" s="306"/>
      <c r="AC55" s="306"/>
      <c r="AD55" s="306"/>
      <c r="AE55" s="306"/>
      <c r="AF55" s="306"/>
    </row>
    <row r="56" spans="1:32" x14ac:dyDescent="0.2">
      <c r="A56" s="306" t="s">
        <v>21</v>
      </c>
      <c r="B56" s="306"/>
      <c r="C56" s="306"/>
      <c r="D56" s="306"/>
      <c r="E56" s="306"/>
      <c r="F56" s="306"/>
      <c r="G56" s="306"/>
      <c r="H56" s="306"/>
      <c r="I56" s="306"/>
      <c r="J56" s="306"/>
      <c r="K56" s="306"/>
      <c r="L56" s="306"/>
      <c r="M56" s="306"/>
      <c r="N56" s="306"/>
      <c r="O56" s="307"/>
      <c r="P56" s="308"/>
      <c r="Q56" s="306"/>
      <c r="R56" s="306"/>
      <c r="S56" s="306"/>
      <c r="T56" s="306"/>
      <c r="U56" s="306"/>
      <c r="V56" s="306"/>
      <c r="W56" s="306"/>
      <c r="X56" s="306"/>
      <c r="Y56" s="306"/>
      <c r="Z56" s="306"/>
      <c r="AA56" s="306"/>
      <c r="AB56" s="306"/>
      <c r="AC56" s="306"/>
      <c r="AD56" s="306"/>
      <c r="AE56" s="306"/>
      <c r="AF56" s="306"/>
    </row>
    <row r="57" spans="1:32" ht="15" x14ac:dyDescent="0.25">
      <c r="A57" s="306"/>
      <c r="B57" s="334" t="s">
        <v>27</v>
      </c>
      <c r="C57" s="306" t="s">
        <v>30</v>
      </c>
      <c r="D57" s="306"/>
      <c r="E57" s="306"/>
      <c r="F57" s="306"/>
      <c r="G57" s="306"/>
      <c r="H57" s="306"/>
      <c r="I57" s="306"/>
      <c r="J57" s="306"/>
      <c r="K57" s="306"/>
      <c r="L57" s="306"/>
      <c r="M57" s="306"/>
      <c r="N57" s="306"/>
      <c r="O57" s="307"/>
      <c r="P57" s="308"/>
      <c r="Q57" s="306"/>
      <c r="R57" s="306"/>
      <c r="S57" s="306"/>
      <c r="T57" s="306"/>
      <c r="U57" s="306"/>
      <c r="V57" s="306"/>
      <c r="W57" s="306"/>
      <c r="X57" s="306"/>
      <c r="Y57" s="306"/>
      <c r="Z57" s="306"/>
      <c r="AA57" s="306"/>
      <c r="AB57" s="306"/>
      <c r="AC57" s="306"/>
      <c r="AD57" s="306"/>
      <c r="AE57" s="306"/>
      <c r="AF57" s="306"/>
    </row>
    <row r="58" spans="1:32" ht="15" x14ac:dyDescent="0.25">
      <c r="A58" s="306"/>
      <c r="B58" s="334" t="s">
        <v>16</v>
      </c>
      <c r="C58" s="306" t="s">
        <v>59</v>
      </c>
      <c r="D58" s="306"/>
      <c r="E58" s="306"/>
      <c r="F58" s="306"/>
      <c r="G58" s="306"/>
      <c r="H58" s="306"/>
      <c r="I58" s="306"/>
      <c r="J58" s="306"/>
      <c r="K58" s="306"/>
      <c r="L58" s="306"/>
      <c r="M58" s="306"/>
      <c r="N58" s="306"/>
      <c r="O58" s="307"/>
      <c r="P58" s="308"/>
      <c r="Q58" s="306"/>
      <c r="R58" s="306"/>
      <c r="S58" s="306"/>
      <c r="T58" s="306"/>
      <c r="U58" s="306"/>
      <c r="V58" s="306"/>
      <c r="W58" s="306"/>
      <c r="X58" s="306"/>
      <c r="Y58" s="306"/>
      <c r="Z58" s="306"/>
      <c r="AA58" s="306"/>
      <c r="AB58" s="306"/>
      <c r="AC58" s="306"/>
      <c r="AD58" s="306"/>
      <c r="AE58" s="306"/>
      <c r="AF58" s="306"/>
    </row>
    <row r="59" spans="1:32" ht="15" x14ac:dyDescent="0.25">
      <c r="A59" s="306"/>
      <c r="B59" s="334" t="s">
        <v>18</v>
      </c>
      <c r="C59" s="306" t="s">
        <v>19</v>
      </c>
      <c r="D59" s="306"/>
      <c r="E59" s="306"/>
      <c r="F59" s="306"/>
      <c r="G59" s="306"/>
      <c r="H59" s="306"/>
      <c r="I59" s="306"/>
      <c r="J59" s="306"/>
      <c r="K59" s="306"/>
      <c r="L59" s="306"/>
      <c r="M59" s="306"/>
      <c r="N59" s="306"/>
      <c r="O59" s="307"/>
      <c r="P59" s="308"/>
      <c r="Q59" s="306"/>
      <c r="R59" s="306"/>
      <c r="S59" s="306"/>
      <c r="T59" s="306"/>
      <c r="U59" s="306"/>
      <c r="V59" s="306"/>
      <c r="W59" s="306"/>
      <c r="X59" s="306"/>
      <c r="Y59" s="306"/>
      <c r="Z59" s="306"/>
      <c r="AA59" s="306"/>
      <c r="AB59" s="306"/>
      <c r="AC59" s="306"/>
      <c r="AD59" s="306"/>
      <c r="AE59" s="306"/>
      <c r="AF59" s="306"/>
    </row>
    <row r="60" spans="1:32" x14ac:dyDescent="0.2">
      <c r="A60" s="306"/>
      <c r="B60" s="306"/>
      <c r="C60" s="306"/>
      <c r="D60" s="306"/>
      <c r="E60" s="306"/>
      <c r="F60" s="306"/>
      <c r="G60" s="306"/>
      <c r="H60" s="306"/>
      <c r="I60" s="306"/>
      <c r="J60" s="306"/>
      <c r="K60" s="306"/>
      <c r="L60" s="306"/>
      <c r="M60" s="306"/>
      <c r="N60" s="306"/>
      <c r="O60" s="307"/>
      <c r="P60" s="308"/>
      <c r="Q60" s="306"/>
      <c r="R60" s="306"/>
      <c r="S60" s="306"/>
      <c r="T60" s="306"/>
      <c r="U60" s="306"/>
      <c r="V60" s="306"/>
      <c r="W60" s="306"/>
      <c r="X60" s="306"/>
      <c r="Y60" s="306"/>
      <c r="Z60" s="306"/>
      <c r="AA60" s="306"/>
      <c r="AB60" s="306"/>
      <c r="AC60" s="306"/>
      <c r="AD60" s="306"/>
      <c r="AE60" s="306"/>
      <c r="AF60" s="306"/>
    </row>
    <row r="61" spans="1:32" x14ac:dyDescent="0.2">
      <c r="A61" s="306" t="s">
        <v>64</v>
      </c>
      <c r="B61" s="306"/>
      <c r="C61" s="306"/>
      <c r="D61" s="306"/>
      <c r="E61" s="306"/>
      <c r="F61" s="306"/>
      <c r="G61" s="306"/>
      <c r="H61" s="306"/>
      <c r="I61" s="306"/>
      <c r="J61" s="306"/>
      <c r="K61" s="306"/>
      <c r="L61" s="306"/>
      <c r="M61" s="306"/>
      <c r="N61" s="306"/>
      <c r="O61" s="307"/>
      <c r="P61" s="308"/>
      <c r="Q61" s="306"/>
      <c r="R61" s="306"/>
      <c r="S61" s="306"/>
      <c r="T61" s="306"/>
      <c r="U61" s="306"/>
      <c r="V61" s="306"/>
      <c r="W61" s="306"/>
      <c r="X61" s="306"/>
      <c r="Y61" s="306"/>
      <c r="Z61" s="306"/>
      <c r="AA61" s="306"/>
      <c r="AB61" s="306"/>
      <c r="AC61" s="306"/>
      <c r="AD61" s="306"/>
      <c r="AE61" s="306"/>
      <c r="AF61" s="306"/>
    </row>
    <row r="62" spans="1:32" x14ac:dyDescent="0.2">
      <c r="A62" s="335" t="s">
        <v>110</v>
      </c>
      <c r="B62" s="336"/>
      <c r="C62" s="306"/>
      <c r="D62" s="306"/>
      <c r="E62" s="306"/>
      <c r="F62" s="306"/>
      <c r="G62" s="306"/>
      <c r="H62" s="306"/>
      <c r="I62" s="306"/>
      <c r="J62" s="306"/>
      <c r="K62" s="306"/>
      <c r="L62" s="306"/>
      <c r="M62" s="306"/>
      <c r="N62" s="306"/>
      <c r="O62" s="307"/>
      <c r="P62" s="308"/>
      <c r="Q62" s="306"/>
      <c r="R62" s="306"/>
      <c r="S62" s="306"/>
      <c r="T62" s="306"/>
      <c r="U62" s="306"/>
      <c r="V62" s="306"/>
      <c r="W62" s="306"/>
      <c r="X62" s="306"/>
      <c r="Y62" s="306"/>
      <c r="Z62" s="306"/>
      <c r="AA62" s="306"/>
      <c r="AB62" s="306"/>
      <c r="AC62" s="306"/>
      <c r="AD62" s="306"/>
      <c r="AE62" s="306"/>
      <c r="AF62" s="306"/>
    </row>
    <row r="63" spans="1:32" x14ac:dyDescent="0.2">
      <c r="A63" s="306"/>
      <c r="B63" s="336" t="s">
        <v>102</v>
      </c>
      <c r="C63" s="306"/>
      <c r="D63" s="306"/>
      <c r="E63" s="306"/>
      <c r="F63" s="306"/>
      <c r="G63" s="306"/>
      <c r="H63" s="306"/>
      <c r="I63" s="306"/>
      <c r="J63" s="306"/>
      <c r="K63" s="306"/>
      <c r="L63" s="306"/>
      <c r="M63" s="306"/>
      <c r="N63" s="306"/>
      <c r="O63" s="307"/>
      <c r="P63" s="308"/>
      <c r="Q63" s="306"/>
      <c r="R63" s="306"/>
      <c r="S63" s="306"/>
      <c r="T63" s="306"/>
      <c r="U63" s="306"/>
      <c r="V63" s="306"/>
      <c r="W63" s="306"/>
      <c r="X63" s="306"/>
      <c r="Y63" s="306"/>
      <c r="Z63" s="306"/>
      <c r="AA63" s="306"/>
      <c r="AB63" s="306"/>
      <c r="AC63" s="306"/>
      <c r="AD63" s="306"/>
      <c r="AE63" s="306"/>
      <c r="AF63" s="306"/>
    </row>
    <row r="64" spans="1:32" x14ac:dyDescent="0.2">
      <c r="A64" s="337" t="s">
        <v>247</v>
      </c>
      <c r="B64" s="336"/>
      <c r="C64" s="306"/>
      <c r="D64" s="306"/>
      <c r="E64" s="306"/>
      <c r="F64" s="306"/>
      <c r="G64" s="306"/>
      <c r="H64" s="306"/>
      <c r="I64" s="306"/>
      <c r="J64" s="306"/>
      <c r="K64" s="306"/>
      <c r="L64" s="306"/>
      <c r="M64" s="306"/>
      <c r="N64" s="306"/>
      <c r="O64" s="307"/>
      <c r="P64" s="308"/>
      <c r="Q64" s="306"/>
      <c r="R64" s="306"/>
      <c r="S64" s="306"/>
      <c r="T64" s="306"/>
      <c r="U64" s="306"/>
      <c r="V64" s="306"/>
      <c r="W64" s="306"/>
      <c r="X64" s="306"/>
      <c r="Y64" s="306"/>
      <c r="Z64" s="306"/>
      <c r="AA64" s="306"/>
      <c r="AB64" s="306"/>
      <c r="AC64" s="306"/>
      <c r="AD64" s="306"/>
      <c r="AE64" s="306"/>
      <c r="AF64" s="306"/>
    </row>
    <row r="65" spans="1:32" x14ac:dyDescent="0.2">
      <c r="A65" s="306"/>
      <c r="B65" s="318" t="s">
        <v>248</v>
      </c>
      <c r="C65" s="306"/>
      <c r="D65" s="306"/>
      <c r="E65" s="306"/>
      <c r="F65" s="306"/>
      <c r="G65" s="306"/>
      <c r="H65" s="306"/>
      <c r="I65" s="306"/>
      <c r="J65" s="306"/>
      <c r="K65" s="306"/>
      <c r="L65" s="306"/>
      <c r="M65" s="306"/>
      <c r="N65" s="306"/>
      <c r="O65" s="307"/>
      <c r="P65" s="308"/>
      <c r="Q65" s="306"/>
      <c r="R65" s="306"/>
      <c r="S65" s="306"/>
      <c r="T65" s="306"/>
      <c r="U65" s="306"/>
      <c r="V65" s="306"/>
      <c r="W65" s="306"/>
      <c r="X65" s="306"/>
      <c r="Y65" s="306"/>
      <c r="Z65" s="306"/>
      <c r="AA65" s="306"/>
      <c r="AB65" s="306"/>
      <c r="AC65" s="306"/>
      <c r="AD65" s="306"/>
      <c r="AE65" s="306"/>
      <c r="AF65" s="306"/>
    </row>
    <row r="66" spans="1:32" x14ac:dyDescent="0.2">
      <c r="A66" s="338" t="s">
        <v>232</v>
      </c>
      <c r="B66" s="336"/>
      <c r="C66" s="306"/>
      <c r="D66" s="306"/>
      <c r="E66" s="306"/>
      <c r="F66" s="306"/>
      <c r="G66" s="306"/>
      <c r="H66" s="306"/>
      <c r="I66" s="306"/>
      <c r="J66" s="306"/>
      <c r="K66" s="306"/>
      <c r="L66" s="306"/>
      <c r="M66" s="306"/>
      <c r="N66" s="306"/>
      <c r="O66" s="307"/>
      <c r="P66" s="308"/>
      <c r="Q66" s="306"/>
      <c r="R66" s="306"/>
      <c r="S66" s="306"/>
      <c r="T66" s="306"/>
      <c r="U66" s="306"/>
      <c r="V66" s="306"/>
      <c r="W66" s="306"/>
      <c r="X66" s="306"/>
      <c r="Y66" s="306"/>
      <c r="Z66" s="306"/>
      <c r="AA66" s="306"/>
      <c r="AB66" s="306"/>
      <c r="AC66" s="306"/>
      <c r="AD66" s="306"/>
      <c r="AE66" s="306"/>
      <c r="AF66" s="306"/>
    </row>
    <row r="67" spans="1:32" x14ac:dyDescent="0.2">
      <c r="A67" s="306"/>
      <c r="B67" s="318" t="s">
        <v>233</v>
      </c>
      <c r="C67" s="306"/>
      <c r="D67" s="306"/>
      <c r="E67" s="306"/>
      <c r="F67" s="306"/>
      <c r="G67" s="306"/>
      <c r="H67" s="306"/>
      <c r="I67" s="306"/>
      <c r="J67" s="306"/>
      <c r="K67" s="306"/>
      <c r="L67" s="306"/>
      <c r="M67" s="306"/>
      <c r="N67" s="306"/>
      <c r="O67" s="307"/>
      <c r="P67" s="308"/>
      <c r="Q67" s="306"/>
      <c r="R67" s="306"/>
      <c r="S67" s="306"/>
      <c r="T67" s="306"/>
      <c r="U67" s="306"/>
      <c r="V67" s="306"/>
      <c r="W67" s="306"/>
      <c r="X67" s="306"/>
      <c r="Y67" s="306"/>
      <c r="Z67" s="306"/>
      <c r="AA67" s="306"/>
      <c r="AB67" s="306"/>
      <c r="AC67" s="306"/>
      <c r="AD67" s="306"/>
      <c r="AE67" s="306"/>
      <c r="AF67" s="306"/>
    </row>
    <row r="68" spans="1:32" x14ac:dyDescent="0.2">
      <c r="A68" s="339" t="s">
        <v>78</v>
      </c>
      <c r="B68" s="336"/>
      <c r="C68" s="306"/>
      <c r="D68" s="306"/>
      <c r="E68" s="306"/>
      <c r="F68" s="306"/>
      <c r="G68" s="306"/>
      <c r="H68" s="306"/>
      <c r="I68" s="306"/>
      <c r="J68" s="306"/>
      <c r="K68" s="306"/>
      <c r="L68" s="306"/>
      <c r="M68" s="306"/>
      <c r="N68" s="306"/>
      <c r="O68" s="307"/>
      <c r="P68" s="308"/>
      <c r="Q68" s="306"/>
      <c r="R68" s="306"/>
      <c r="S68" s="306"/>
      <c r="T68" s="306"/>
      <c r="U68" s="306"/>
      <c r="V68" s="306"/>
      <c r="W68" s="306"/>
      <c r="X68" s="306"/>
      <c r="Y68" s="306"/>
      <c r="Z68" s="306"/>
      <c r="AA68" s="306"/>
      <c r="AB68" s="306"/>
      <c r="AC68" s="306"/>
      <c r="AD68" s="306"/>
      <c r="AE68" s="306"/>
      <c r="AF68" s="306"/>
    </row>
    <row r="69" spans="1:32" x14ac:dyDescent="0.2">
      <c r="A69" s="339"/>
      <c r="B69" s="318" t="s">
        <v>35</v>
      </c>
      <c r="C69" s="306"/>
      <c r="D69" s="306"/>
      <c r="E69" s="306"/>
      <c r="F69" s="306"/>
      <c r="G69" s="306"/>
      <c r="H69" s="306"/>
      <c r="I69" s="306"/>
      <c r="J69" s="306"/>
      <c r="K69" s="306"/>
      <c r="L69" s="306"/>
      <c r="M69" s="306"/>
      <c r="N69" s="306"/>
      <c r="O69" s="307"/>
      <c r="P69" s="308"/>
      <c r="Q69" s="306"/>
      <c r="R69" s="306"/>
      <c r="S69" s="306"/>
      <c r="T69" s="306"/>
      <c r="U69" s="306"/>
      <c r="V69" s="306"/>
      <c r="W69" s="306"/>
      <c r="X69" s="306"/>
      <c r="Y69" s="306"/>
      <c r="Z69" s="306"/>
      <c r="AA69" s="306"/>
      <c r="AB69" s="306"/>
      <c r="AC69" s="306"/>
      <c r="AD69" s="306"/>
      <c r="AE69" s="306"/>
      <c r="AF69" s="306"/>
    </row>
    <row r="70" spans="1:32" x14ac:dyDescent="0.2">
      <c r="A70" s="332" t="s">
        <v>113</v>
      </c>
      <c r="B70" s="336"/>
      <c r="C70" s="306"/>
      <c r="D70" s="306"/>
      <c r="E70" s="306"/>
      <c r="F70" s="306"/>
      <c r="G70" s="306"/>
      <c r="H70" s="306"/>
      <c r="I70" s="306"/>
      <c r="J70" s="306"/>
      <c r="K70" s="306"/>
      <c r="L70" s="306"/>
      <c r="M70" s="306"/>
      <c r="N70" s="306"/>
      <c r="O70" s="307"/>
      <c r="P70" s="308"/>
      <c r="Q70" s="306"/>
      <c r="R70" s="306"/>
      <c r="S70" s="306"/>
      <c r="T70" s="306"/>
      <c r="U70" s="306"/>
      <c r="V70" s="306"/>
      <c r="W70" s="306"/>
      <c r="X70" s="306"/>
      <c r="Y70" s="306"/>
      <c r="Z70" s="306"/>
      <c r="AA70" s="306"/>
      <c r="AB70" s="306"/>
      <c r="AC70" s="306"/>
      <c r="AD70" s="306"/>
      <c r="AE70" s="306"/>
      <c r="AF70" s="306"/>
    </row>
    <row r="71" spans="1:32" s="55" customFormat="1" x14ac:dyDescent="0.2">
      <c r="A71" s="340" t="s">
        <v>124</v>
      </c>
      <c r="B71" s="318"/>
      <c r="C71" s="341"/>
      <c r="D71" s="341"/>
      <c r="E71" s="341"/>
      <c r="F71" s="341"/>
      <c r="G71" s="341"/>
      <c r="H71" s="341"/>
      <c r="I71" s="341"/>
      <c r="J71" s="341"/>
      <c r="K71" s="341"/>
      <c r="L71" s="341"/>
      <c r="M71" s="341"/>
      <c r="N71" s="341"/>
      <c r="O71" s="342"/>
      <c r="P71" s="343"/>
      <c r="Q71" s="306"/>
      <c r="R71" s="339"/>
      <c r="S71" s="339"/>
      <c r="T71" s="339"/>
      <c r="U71" s="339"/>
      <c r="V71" s="339"/>
      <c r="W71" s="339"/>
      <c r="X71" s="339"/>
      <c r="Y71" s="339"/>
      <c r="Z71" s="339"/>
      <c r="AA71" s="339"/>
      <c r="AB71" s="339"/>
      <c r="AC71" s="339"/>
      <c r="AD71" s="339"/>
      <c r="AE71" s="339"/>
      <c r="AF71" s="339"/>
    </row>
    <row r="72" spans="1:32" x14ac:dyDescent="0.2">
      <c r="A72" s="341"/>
      <c r="B72" s="318" t="s">
        <v>434</v>
      </c>
      <c r="C72" s="341"/>
      <c r="D72" s="341"/>
      <c r="E72" s="341"/>
      <c r="F72" s="341"/>
      <c r="G72" s="341"/>
      <c r="H72" s="341"/>
      <c r="I72" s="341"/>
      <c r="J72" s="341"/>
      <c r="K72" s="341"/>
      <c r="L72" s="341"/>
      <c r="M72" s="341"/>
      <c r="N72" s="341"/>
      <c r="O72" s="342"/>
      <c r="P72" s="308"/>
      <c r="Q72" s="339"/>
      <c r="R72" s="306"/>
      <c r="S72" s="306"/>
      <c r="T72" s="306"/>
      <c r="U72" s="306"/>
      <c r="V72" s="306"/>
      <c r="W72" s="306"/>
      <c r="X72" s="306"/>
      <c r="Y72" s="306"/>
      <c r="Z72" s="306"/>
      <c r="AA72" s="306"/>
      <c r="AB72" s="306"/>
      <c r="AC72" s="306"/>
      <c r="AD72" s="306"/>
      <c r="AE72" s="306"/>
      <c r="AF72" s="306"/>
    </row>
    <row r="73" spans="1:32" s="55" customFormat="1" x14ac:dyDescent="0.2">
      <c r="A73" s="336" t="s">
        <v>430</v>
      </c>
      <c r="B73" s="318"/>
      <c r="C73" s="339"/>
      <c r="D73" s="339"/>
      <c r="E73" s="339"/>
      <c r="F73" s="339"/>
      <c r="G73" s="339"/>
      <c r="H73" s="339"/>
      <c r="I73" s="339"/>
      <c r="J73" s="339"/>
      <c r="K73" s="339"/>
      <c r="L73" s="339"/>
      <c r="M73" s="339"/>
      <c r="N73" s="339"/>
      <c r="O73" s="344"/>
      <c r="P73" s="343"/>
      <c r="Q73" s="341"/>
      <c r="R73" s="339"/>
      <c r="S73" s="339"/>
      <c r="T73" s="339"/>
      <c r="U73" s="339"/>
      <c r="V73" s="339"/>
      <c r="W73" s="339"/>
      <c r="X73" s="339"/>
      <c r="Y73" s="339"/>
      <c r="Z73" s="339"/>
      <c r="AA73" s="339"/>
      <c r="AB73" s="339"/>
      <c r="AC73" s="339"/>
      <c r="AD73" s="339"/>
      <c r="AE73" s="339"/>
      <c r="AF73" s="339"/>
    </row>
    <row r="74" spans="1:32" s="56" customFormat="1" x14ac:dyDescent="0.2">
      <c r="A74" s="339"/>
      <c r="B74" s="318" t="s">
        <v>429</v>
      </c>
      <c r="C74" s="339"/>
      <c r="D74" s="339"/>
      <c r="E74" s="339"/>
      <c r="F74" s="339"/>
      <c r="G74" s="339"/>
      <c r="H74" s="339"/>
      <c r="I74" s="339"/>
      <c r="J74" s="339"/>
      <c r="K74" s="339"/>
      <c r="L74" s="339"/>
      <c r="M74" s="339"/>
      <c r="N74" s="341"/>
      <c r="O74" s="344"/>
      <c r="P74" s="345"/>
      <c r="Q74" s="341"/>
      <c r="R74" s="341"/>
      <c r="S74" s="341"/>
      <c r="T74" s="341"/>
      <c r="U74" s="341"/>
      <c r="V74" s="341"/>
      <c r="W74" s="341"/>
      <c r="X74" s="341"/>
      <c r="Y74" s="341"/>
      <c r="Z74" s="341"/>
      <c r="AA74" s="341"/>
      <c r="AB74" s="341"/>
      <c r="AC74" s="341"/>
      <c r="AD74" s="341"/>
      <c r="AE74" s="341"/>
      <c r="AF74" s="341"/>
    </row>
    <row r="75" spans="1:32" s="56" customFormat="1" x14ac:dyDescent="0.2">
      <c r="A75" s="337" t="s">
        <v>269</v>
      </c>
      <c r="B75" s="318"/>
      <c r="C75" s="339"/>
      <c r="D75" s="339"/>
      <c r="E75" s="339"/>
      <c r="F75" s="339"/>
      <c r="G75" s="339"/>
      <c r="H75" s="339"/>
      <c r="I75" s="339"/>
      <c r="J75" s="339"/>
      <c r="K75" s="339"/>
      <c r="L75" s="339"/>
      <c r="M75" s="339"/>
      <c r="N75" s="339"/>
      <c r="O75" s="344"/>
      <c r="P75" s="345"/>
      <c r="Q75" s="339"/>
      <c r="R75" s="341"/>
      <c r="S75" s="341"/>
      <c r="T75" s="341"/>
      <c r="U75" s="341"/>
      <c r="V75" s="341"/>
      <c r="W75" s="341"/>
      <c r="X75" s="341"/>
      <c r="Y75" s="341"/>
      <c r="Z75" s="341"/>
      <c r="AA75" s="341"/>
      <c r="AB75" s="341"/>
      <c r="AC75" s="341"/>
      <c r="AD75" s="341"/>
      <c r="AE75" s="341"/>
      <c r="AF75" s="341"/>
    </row>
    <row r="76" spans="1:32" s="55" customFormat="1" x14ac:dyDescent="0.2">
      <c r="A76" s="339"/>
      <c r="B76" s="318" t="s">
        <v>270</v>
      </c>
      <c r="C76" s="339"/>
      <c r="D76" s="339"/>
      <c r="E76" s="339"/>
      <c r="F76" s="339"/>
      <c r="G76" s="339"/>
      <c r="H76" s="339"/>
      <c r="I76" s="339"/>
      <c r="J76" s="339"/>
      <c r="K76" s="339"/>
      <c r="L76" s="339"/>
      <c r="M76" s="339"/>
      <c r="N76" s="339"/>
      <c r="O76" s="344"/>
      <c r="P76" s="343"/>
      <c r="Q76" s="339"/>
      <c r="R76" s="339"/>
      <c r="S76" s="339"/>
      <c r="T76" s="339"/>
      <c r="U76" s="339"/>
      <c r="V76" s="339"/>
      <c r="W76" s="339"/>
      <c r="X76" s="339"/>
      <c r="Y76" s="339"/>
      <c r="Z76" s="339"/>
      <c r="AA76" s="339"/>
      <c r="AB76" s="339"/>
      <c r="AC76" s="339"/>
      <c r="AD76" s="339"/>
      <c r="AE76" s="339"/>
      <c r="AF76" s="339"/>
    </row>
    <row r="77" spans="1:32" s="55" customFormat="1" x14ac:dyDescent="0.2">
      <c r="A77" s="339" t="s">
        <v>79</v>
      </c>
      <c r="B77" s="306"/>
      <c r="C77" s="306"/>
      <c r="D77" s="306"/>
      <c r="E77" s="306"/>
      <c r="F77" s="306"/>
      <c r="G77" s="306"/>
      <c r="H77" s="306"/>
      <c r="I77" s="306"/>
      <c r="J77" s="306"/>
      <c r="K77" s="306"/>
      <c r="L77" s="306"/>
      <c r="M77" s="306"/>
      <c r="N77" s="306"/>
      <c r="O77" s="307"/>
      <c r="P77" s="343"/>
      <c r="Q77" s="306"/>
      <c r="R77" s="339"/>
      <c r="S77" s="339"/>
      <c r="T77" s="339"/>
      <c r="U77" s="339"/>
      <c r="V77" s="339"/>
      <c r="W77" s="339"/>
      <c r="X77" s="339"/>
      <c r="Y77" s="339"/>
      <c r="Z77" s="339"/>
      <c r="AA77" s="339"/>
      <c r="AB77" s="339"/>
      <c r="AC77" s="339"/>
      <c r="AD77" s="339"/>
      <c r="AE77" s="339"/>
      <c r="AF77" s="339"/>
    </row>
    <row r="78" spans="1:32" s="55" customFormat="1" x14ac:dyDescent="0.2">
      <c r="A78" s="339"/>
      <c r="B78" s="318" t="s">
        <v>433</v>
      </c>
      <c r="C78" s="339"/>
      <c r="D78" s="339"/>
      <c r="E78" s="339"/>
      <c r="F78" s="339"/>
      <c r="G78" s="339"/>
      <c r="H78" s="339"/>
      <c r="I78" s="339"/>
      <c r="J78" s="339"/>
      <c r="K78" s="339"/>
      <c r="L78" s="339"/>
      <c r="M78" s="339"/>
      <c r="N78" s="339"/>
      <c r="O78" s="344"/>
      <c r="P78" s="343"/>
      <c r="Q78" s="306"/>
      <c r="R78" s="339"/>
      <c r="S78" s="339"/>
      <c r="T78" s="339"/>
      <c r="U78" s="339"/>
      <c r="V78" s="339"/>
      <c r="W78" s="339"/>
      <c r="X78" s="339"/>
      <c r="Y78" s="339"/>
      <c r="Z78" s="339"/>
      <c r="AA78" s="339"/>
      <c r="AB78" s="339"/>
      <c r="AC78" s="339"/>
      <c r="AD78" s="339"/>
      <c r="AE78" s="339"/>
      <c r="AF78" s="339"/>
    </row>
    <row r="79" spans="1:32" s="55" customFormat="1" x14ac:dyDescent="0.2">
      <c r="A79" s="346" t="s">
        <v>427</v>
      </c>
      <c r="B79" s="306"/>
      <c r="C79" s="318"/>
      <c r="D79" s="306"/>
      <c r="E79" s="306"/>
      <c r="F79" s="306"/>
      <c r="G79" s="306"/>
      <c r="H79" s="306"/>
      <c r="I79" s="339"/>
      <c r="J79" s="306"/>
      <c r="K79" s="306"/>
      <c r="L79" s="306"/>
      <c r="M79" s="339"/>
      <c r="N79" s="336"/>
      <c r="O79" s="307"/>
      <c r="P79" s="343"/>
      <c r="Q79" s="306"/>
      <c r="R79" s="339"/>
      <c r="S79" s="339"/>
      <c r="T79" s="339"/>
      <c r="U79" s="339"/>
      <c r="V79" s="339"/>
      <c r="W79" s="339"/>
      <c r="X79" s="339"/>
      <c r="Y79" s="339"/>
      <c r="Z79" s="339"/>
      <c r="AA79" s="339"/>
      <c r="AB79" s="339"/>
      <c r="AC79" s="339"/>
      <c r="AD79" s="339"/>
      <c r="AE79" s="339"/>
      <c r="AF79" s="339"/>
    </row>
    <row r="80" spans="1:32" x14ac:dyDescent="0.2">
      <c r="A80" s="306"/>
      <c r="B80" s="318" t="s">
        <v>428</v>
      </c>
      <c r="C80" s="306"/>
      <c r="D80" s="306"/>
      <c r="E80" s="306"/>
      <c r="F80" s="306"/>
      <c r="G80" s="306"/>
      <c r="H80" s="306"/>
      <c r="I80" s="306"/>
      <c r="J80" s="306"/>
      <c r="K80" s="306"/>
      <c r="L80" s="306"/>
      <c r="M80" s="336"/>
      <c r="N80" s="306"/>
      <c r="O80" s="307"/>
      <c r="P80" s="308"/>
      <c r="Q80" s="339"/>
      <c r="R80" s="306"/>
      <c r="S80" s="306"/>
      <c r="T80" s="306"/>
      <c r="U80" s="306"/>
      <c r="V80" s="306"/>
      <c r="W80" s="306"/>
      <c r="X80" s="306"/>
      <c r="Y80" s="306"/>
      <c r="Z80" s="306"/>
      <c r="AA80" s="306"/>
      <c r="AB80" s="306"/>
      <c r="AC80" s="306"/>
      <c r="AD80" s="306"/>
      <c r="AE80" s="306"/>
      <c r="AF80" s="306"/>
    </row>
    <row r="81" spans="1:32" s="55" customFormat="1" x14ac:dyDescent="0.2">
      <c r="A81" s="306"/>
      <c r="B81" s="347" t="s">
        <v>137</v>
      </c>
      <c r="C81" s="348">
        <v>44243</v>
      </c>
      <c r="D81" s="306"/>
      <c r="E81" s="306"/>
      <c r="F81" s="306"/>
      <c r="G81" s="306"/>
      <c r="H81" s="306"/>
      <c r="I81" s="306"/>
      <c r="J81" s="306"/>
      <c r="K81" s="306"/>
      <c r="L81" s="306"/>
      <c r="M81" s="306"/>
      <c r="N81" s="306"/>
      <c r="O81" s="307"/>
      <c r="P81" s="343"/>
      <c r="Q81" s="306"/>
      <c r="R81" s="339"/>
      <c r="S81" s="339"/>
      <c r="T81" s="339"/>
      <c r="U81" s="339"/>
      <c r="V81" s="339"/>
      <c r="W81" s="339"/>
      <c r="X81" s="339"/>
      <c r="Y81" s="339"/>
      <c r="Z81" s="339"/>
      <c r="AA81" s="339"/>
      <c r="AB81" s="339"/>
      <c r="AC81" s="339"/>
      <c r="AD81" s="339"/>
      <c r="AE81" s="339"/>
      <c r="AF81" s="339"/>
    </row>
    <row r="82" spans="1:32" x14ac:dyDescent="0.2">
      <c r="A82" s="306"/>
      <c r="B82" s="347" t="s">
        <v>136</v>
      </c>
      <c r="C82" s="349" t="s">
        <v>140</v>
      </c>
      <c r="D82" s="306"/>
      <c r="E82" s="306"/>
      <c r="F82" s="306"/>
      <c r="G82" s="306"/>
      <c r="H82" s="306"/>
      <c r="I82" s="306"/>
      <c r="J82" s="306"/>
      <c r="K82" s="306"/>
      <c r="L82" s="306"/>
      <c r="M82" s="306"/>
      <c r="N82" s="306"/>
      <c r="O82" s="307"/>
      <c r="P82" s="308"/>
      <c r="Q82" s="306"/>
      <c r="R82" s="306"/>
      <c r="S82" s="306"/>
      <c r="T82" s="306"/>
      <c r="U82" s="306"/>
      <c r="V82" s="306"/>
      <c r="W82" s="306"/>
      <c r="X82" s="306"/>
      <c r="Y82" s="306"/>
      <c r="Z82" s="306"/>
      <c r="AA82" s="306"/>
      <c r="AB82" s="306"/>
      <c r="AC82" s="306"/>
      <c r="AD82" s="306"/>
      <c r="AE82" s="306"/>
      <c r="AF82" s="306"/>
    </row>
    <row r="83" spans="1:32" x14ac:dyDescent="0.2">
      <c r="A83" s="306"/>
      <c r="B83" s="306"/>
      <c r="C83" s="350"/>
      <c r="D83" s="306"/>
      <c r="E83" s="306"/>
      <c r="F83" s="306"/>
      <c r="G83" s="306"/>
      <c r="H83" s="306"/>
      <c r="I83" s="306"/>
      <c r="J83" s="306"/>
      <c r="K83" s="306"/>
      <c r="L83" s="306"/>
      <c r="M83" s="306"/>
      <c r="N83" s="306"/>
      <c r="O83" s="307"/>
      <c r="P83" s="308"/>
      <c r="Q83" s="306"/>
      <c r="R83" s="306"/>
      <c r="S83" s="306"/>
      <c r="T83" s="306"/>
      <c r="U83" s="306"/>
      <c r="V83" s="306"/>
      <c r="W83" s="306"/>
      <c r="X83" s="306"/>
      <c r="Y83" s="306"/>
      <c r="Z83" s="306"/>
      <c r="AA83" s="306"/>
      <c r="AB83" s="306"/>
      <c r="AC83" s="306"/>
      <c r="AD83" s="306"/>
      <c r="AE83" s="306"/>
      <c r="AF83" s="306"/>
    </row>
    <row r="84" spans="1:32" x14ac:dyDescent="0.2">
      <c r="A84" s="306"/>
      <c r="B84" s="306"/>
      <c r="C84" s="306"/>
      <c r="D84" s="306"/>
      <c r="E84" s="306"/>
      <c r="F84" s="306"/>
      <c r="G84" s="306"/>
      <c r="H84" s="306"/>
      <c r="I84" s="306"/>
      <c r="J84" s="306"/>
      <c r="K84" s="306"/>
      <c r="L84" s="306"/>
      <c r="M84" s="306"/>
      <c r="N84" s="306"/>
      <c r="O84" s="307"/>
      <c r="P84" s="308"/>
      <c r="Q84" s="306"/>
      <c r="R84" s="306"/>
      <c r="S84" s="306"/>
      <c r="T84" s="306"/>
      <c r="U84" s="306"/>
      <c r="V84" s="306"/>
      <c r="W84" s="306"/>
      <c r="X84" s="306"/>
      <c r="Y84" s="306"/>
      <c r="Z84" s="306"/>
      <c r="AA84" s="306"/>
      <c r="AB84" s="306"/>
      <c r="AC84" s="306"/>
      <c r="AD84" s="306"/>
      <c r="AE84" s="306"/>
      <c r="AF84" s="306"/>
    </row>
    <row r="85" spans="1:32" x14ac:dyDescent="0.2">
      <c r="A85" s="306"/>
      <c r="B85" s="306"/>
      <c r="C85" s="306"/>
      <c r="D85" s="306"/>
      <c r="E85" s="306"/>
      <c r="F85" s="306"/>
      <c r="G85" s="306"/>
      <c r="H85" s="306"/>
      <c r="I85" s="306"/>
      <c r="J85" s="306"/>
      <c r="K85" s="306"/>
      <c r="L85" s="306"/>
      <c r="M85" s="306"/>
      <c r="N85" s="306"/>
      <c r="O85" s="307"/>
      <c r="P85" s="308"/>
      <c r="Q85" s="306"/>
      <c r="R85" s="306"/>
      <c r="S85" s="306"/>
      <c r="T85" s="306"/>
      <c r="U85" s="306"/>
      <c r="V85" s="306"/>
      <c r="W85" s="306"/>
      <c r="X85" s="306"/>
      <c r="Y85" s="306"/>
      <c r="Z85" s="306"/>
      <c r="AA85" s="306"/>
      <c r="AB85" s="306"/>
      <c r="AC85" s="306"/>
      <c r="AD85" s="306"/>
      <c r="AE85" s="306"/>
      <c r="AF85" s="306"/>
    </row>
    <row r="86" spans="1:32" x14ac:dyDescent="0.2">
      <c r="A86" s="306"/>
      <c r="B86" s="306"/>
      <c r="C86" s="306"/>
      <c r="D86" s="306"/>
      <c r="E86" s="306"/>
      <c r="F86" s="306"/>
      <c r="G86" s="306"/>
      <c r="H86" s="306"/>
      <c r="I86" s="306"/>
      <c r="J86" s="306"/>
      <c r="K86" s="306"/>
      <c r="L86" s="306"/>
      <c r="M86" s="306"/>
      <c r="N86" s="306"/>
      <c r="O86" s="307"/>
      <c r="P86" s="308"/>
      <c r="Q86" s="306"/>
      <c r="R86" s="306"/>
      <c r="S86" s="306"/>
      <c r="T86" s="306"/>
      <c r="U86" s="306"/>
      <c r="V86" s="306"/>
      <c r="W86" s="306"/>
      <c r="X86" s="306"/>
      <c r="Y86" s="306"/>
      <c r="Z86" s="306"/>
      <c r="AA86" s="306"/>
      <c r="AB86" s="306"/>
      <c r="AC86" s="306"/>
      <c r="AD86" s="306"/>
      <c r="AE86" s="306"/>
      <c r="AF86" s="306"/>
    </row>
    <row r="87" spans="1:32" x14ac:dyDescent="0.2">
      <c r="A87" s="306"/>
      <c r="B87" s="306"/>
      <c r="C87" s="306"/>
      <c r="D87" s="306"/>
      <c r="E87" s="306"/>
      <c r="F87" s="306"/>
      <c r="G87" s="306"/>
      <c r="H87" s="306"/>
      <c r="I87" s="306"/>
      <c r="J87" s="306"/>
      <c r="K87" s="306"/>
      <c r="L87" s="306"/>
      <c r="M87" s="306"/>
      <c r="N87" s="306"/>
      <c r="O87" s="307"/>
      <c r="P87" s="308"/>
      <c r="Q87" s="306"/>
      <c r="R87" s="306"/>
      <c r="S87" s="306"/>
      <c r="T87" s="306"/>
      <c r="U87" s="306"/>
      <c r="V87" s="306"/>
      <c r="W87" s="306"/>
      <c r="X87" s="306"/>
      <c r="Y87" s="306"/>
      <c r="Z87" s="306"/>
      <c r="AA87" s="306"/>
      <c r="AB87" s="306"/>
      <c r="AC87" s="306"/>
      <c r="AD87" s="306"/>
      <c r="AE87" s="306"/>
      <c r="AF87" s="306"/>
    </row>
    <row r="88" spans="1:32" x14ac:dyDescent="0.2">
      <c r="A88" s="306"/>
      <c r="B88" s="306"/>
      <c r="C88" s="306"/>
      <c r="D88" s="306"/>
      <c r="E88" s="306"/>
      <c r="F88" s="306"/>
      <c r="G88" s="306"/>
      <c r="H88" s="306"/>
      <c r="I88" s="306"/>
      <c r="J88" s="306"/>
      <c r="K88" s="306"/>
      <c r="L88" s="306"/>
      <c r="M88" s="306"/>
      <c r="N88" s="306"/>
      <c r="O88" s="307"/>
      <c r="P88" s="308"/>
      <c r="Q88" s="306"/>
      <c r="R88" s="306"/>
      <c r="S88" s="306"/>
      <c r="T88" s="306"/>
      <c r="U88" s="306"/>
      <c r="V88" s="306"/>
      <c r="W88" s="306"/>
      <c r="X88" s="306"/>
      <c r="Y88" s="306"/>
      <c r="Z88" s="306"/>
      <c r="AA88" s="306"/>
      <c r="AB88" s="306"/>
      <c r="AC88" s="306"/>
      <c r="AD88" s="306"/>
      <c r="AE88" s="306"/>
      <c r="AF88" s="306"/>
    </row>
    <row r="89" spans="1:32" x14ac:dyDescent="0.2">
      <c r="A89" s="306"/>
      <c r="B89" s="306"/>
      <c r="C89" s="306"/>
      <c r="D89" s="306"/>
      <c r="E89" s="306"/>
      <c r="F89" s="306"/>
      <c r="G89" s="306"/>
      <c r="H89" s="306"/>
      <c r="I89" s="306"/>
      <c r="J89" s="306"/>
      <c r="K89" s="306"/>
      <c r="L89" s="306"/>
      <c r="M89" s="306"/>
      <c r="N89" s="306"/>
      <c r="O89" s="307"/>
      <c r="P89" s="308"/>
      <c r="Q89" s="306"/>
      <c r="R89" s="306"/>
      <c r="S89" s="306"/>
      <c r="T89" s="306"/>
      <c r="U89" s="306"/>
      <c r="V89" s="306"/>
      <c r="W89" s="306"/>
      <c r="X89" s="306"/>
      <c r="Y89" s="306"/>
      <c r="Z89" s="306"/>
      <c r="AA89" s="306"/>
      <c r="AB89" s="306"/>
      <c r="AC89" s="306"/>
      <c r="AD89" s="306"/>
      <c r="AE89" s="306"/>
      <c r="AF89" s="306"/>
    </row>
    <row r="90" spans="1:32" x14ac:dyDescent="0.2">
      <c r="A90" s="306"/>
      <c r="B90" s="306"/>
      <c r="C90" s="306"/>
      <c r="D90" s="306"/>
      <c r="E90" s="306"/>
      <c r="F90" s="306"/>
      <c r="G90" s="306"/>
      <c r="H90" s="306"/>
      <c r="I90" s="306"/>
      <c r="J90" s="306"/>
      <c r="K90" s="306"/>
      <c r="L90" s="306"/>
      <c r="M90" s="306"/>
      <c r="N90" s="306"/>
      <c r="O90" s="307"/>
      <c r="P90" s="308"/>
      <c r="Q90" s="306"/>
      <c r="R90" s="306"/>
      <c r="S90" s="306"/>
      <c r="T90" s="306"/>
      <c r="U90" s="306"/>
      <c r="V90" s="306"/>
      <c r="W90" s="306"/>
      <c r="X90" s="306"/>
      <c r="Y90" s="306"/>
      <c r="Z90" s="306"/>
      <c r="AA90" s="306"/>
      <c r="AB90" s="306"/>
      <c r="AC90" s="306"/>
      <c r="AD90" s="306"/>
      <c r="AE90" s="306"/>
      <c r="AF90" s="306"/>
    </row>
    <row r="91" spans="1:32" x14ac:dyDescent="0.2">
      <c r="A91" s="306"/>
      <c r="B91" s="306"/>
      <c r="C91" s="306"/>
      <c r="D91" s="306"/>
      <c r="E91" s="306"/>
      <c r="F91" s="306"/>
      <c r="G91" s="306"/>
      <c r="H91" s="306"/>
      <c r="I91" s="306"/>
      <c r="J91" s="306"/>
      <c r="K91" s="306"/>
      <c r="L91" s="306"/>
      <c r="M91" s="306"/>
      <c r="N91" s="306"/>
      <c r="O91" s="307"/>
      <c r="P91" s="308"/>
      <c r="Q91" s="306"/>
      <c r="R91" s="306"/>
      <c r="S91" s="306"/>
      <c r="T91" s="306"/>
      <c r="U91" s="306"/>
      <c r="V91" s="306"/>
      <c r="W91" s="306"/>
      <c r="X91" s="306"/>
      <c r="Y91" s="306"/>
      <c r="Z91" s="306"/>
      <c r="AA91" s="306"/>
      <c r="AB91" s="306"/>
      <c r="AC91" s="306"/>
      <c r="AD91" s="306"/>
      <c r="AE91" s="306"/>
      <c r="AF91" s="306"/>
    </row>
    <row r="92" spans="1:32" x14ac:dyDescent="0.2">
      <c r="A92" s="306"/>
      <c r="B92" s="306"/>
      <c r="C92" s="306"/>
      <c r="D92" s="306"/>
      <c r="E92" s="306"/>
      <c r="F92" s="306"/>
      <c r="G92" s="306"/>
      <c r="H92" s="306"/>
      <c r="I92" s="306"/>
      <c r="J92" s="306"/>
      <c r="K92" s="306"/>
      <c r="L92" s="306"/>
      <c r="M92" s="306"/>
      <c r="N92" s="306"/>
      <c r="O92" s="307"/>
      <c r="P92" s="308"/>
      <c r="Q92" s="306"/>
      <c r="R92" s="306"/>
      <c r="S92" s="306"/>
      <c r="T92" s="306"/>
      <c r="U92" s="306"/>
      <c r="V92" s="306"/>
      <c r="W92" s="306"/>
      <c r="X92" s="306"/>
      <c r="Y92" s="306"/>
      <c r="Z92" s="306"/>
      <c r="AA92" s="306"/>
      <c r="AB92" s="306"/>
      <c r="AC92" s="306"/>
      <c r="AD92" s="306"/>
      <c r="AE92" s="306"/>
      <c r="AF92" s="306"/>
    </row>
    <row r="93" spans="1:32" x14ac:dyDescent="0.2">
      <c r="A93" s="306"/>
      <c r="B93" s="306"/>
      <c r="C93" s="306"/>
      <c r="D93" s="306"/>
      <c r="E93" s="306"/>
      <c r="F93" s="306"/>
      <c r="G93" s="306"/>
      <c r="H93" s="306"/>
      <c r="I93" s="306"/>
      <c r="J93" s="306"/>
      <c r="K93" s="306"/>
      <c r="L93" s="306"/>
      <c r="M93" s="306"/>
      <c r="N93" s="306"/>
      <c r="O93" s="307"/>
      <c r="P93" s="308"/>
      <c r="Q93" s="306"/>
      <c r="R93" s="306"/>
      <c r="S93" s="306"/>
      <c r="T93" s="306"/>
      <c r="U93" s="306"/>
      <c r="V93" s="306"/>
      <c r="W93" s="306"/>
      <c r="X93" s="306"/>
      <c r="Y93" s="306"/>
      <c r="Z93" s="306"/>
      <c r="AA93" s="306"/>
      <c r="AB93" s="306"/>
      <c r="AC93" s="306"/>
      <c r="AD93" s="306"/>
      <c r="AE93" s="306"/>
      <c r="AF93" s="306"/>
    </row>
    <row r="94" spans="1:32" x14ac:dyDescent="0.2">
      <c r="A94" s="306"/>
      <c r="B94" s="306"/>
      <c r="C94" s="306"/>
      <c r="D94" s="306"/>
      <c r="E94" s="306"/>
      <c r="F94" s="306"/>
      <c r="G94" s="306"/>
      <c r="H94" s="306"/>
      <c r="I94" s="306"/>
      <c r="J94" s="306"/>
      <c r="K94" s="306"/>
      <c r="L94" s="306"/>
      <c r="M94" s="306"/>
      <c r="N94" s="306"/>
      <c r="O94" s="307"/>
      <c r="P94" s="308"/>
      <c r="Q94" s="306"/>
      <c r="R94" s="306"/>
      <c r="S94" s="306"/>
      <c r="T94" s="306"/>
      <c r="U94" s="306"/>
      <c r="V94" s="306"/>
      <c r="W94" s="306"/>
      <c r="X94" s="306"/>
      <c r="Y94" s="306"/>
      <c r="Z94" s="306"/>
      <c r="AA94" s="306"/>
      <c r="AB94" s="306"/>
      <c r="AC94" s="306"/>
      <c r="AD94" s="306"/>
      <c r="AE94" s="306"/>
      <c r="AF94" s="306"/>
    </row>
    <row r="95" spans="1:32" x14ac:dyDescent="0.2">
      <c r="A95" s="306"/>
      <c r="B95" s="306"/>
      <c r="C95" s="306"/>
      <c r="D95" s="306"/>
      <c r="E95" s="306"/>
      <c r="F95" s="306"/>
      <c r="G95" s="306"/>
      <c r="H95" s="306"/>
      <c r="I95" s="306"/>
      <c r="J95" s="306"/>
      <c r="K95" s="306"/>
      <c r="L95" s="306"/>
      <c r="M95" s="306"/>
      <c r="N95" s="306"/>
      <c r="O95" s="307"/>
      <c r="P95" s="308"/>
      <c r="Q95" s="306"/>
      <c r="R95" s="306"/>
      <c r="S95" s="306"/>
      <c r="T95" s="306"/>
      <c r="U95" s="306"/>
      <c r="V95" s="306"/>
      <c r="W95" s="306"/>
      <c r="X95" s="306"/>
      <c r="Y95" s="306"/>
      <c r="Z95" s="306"/>
      <c r="AA95" s="306"/>
      <c r="AB95" s="306"/>
      <c r="AC95" s="306"/>
      <c r="AD95" s="306"/>
      <c r="AE95" s="306"/>
      <c r="AF95" s="306"/>
    </row>
    <row r="96" spans="1:32" x14ac:dyDescent="0.2">
      <c r="A96" s="306"/>
      <c r="B96" s="306"/>
      <c r="C96" s="306"/>
      <c r="D96" s="306"/>
      <c r="E96" s="306"/>
      <c r="F96" s="306"/>
      <c r="G96" s="306"/>
      <c r="H96" s="306"/>
      <c r="I96" s="306"/>
      <c r="J96" s="306"/>
      <c r="K96" s="306"/>
      <c r="L96" s="306"/>
      <c r="M96" s="306"/>
      <c r="N96" s="306"/>
      <c r="O96" s="307"/>
      <c r="P96" s="308"/>
      <c r="Q96" s="306"/>
      <c r="R96" s="306"/>
      <c r="S96" s="306"/>
      <c r="T96" s="306"/>
      <c r="U96" s="306"/>
      <c r="V96" s="306"/>
      <c r="W96" s="306"/>
      <c r="X96" s="306"/>
      <c r="Y96" s="306"/>
      <c r="Z96" s="306"/>
      <c r="AA96" s="306"/>
      <c r="AB96" s="306"/>
      <c r="AC96" s="306"/>
      <c r="AD96" s="306"/>
      <c r="AE96" s="306"/>
      <c r="AF96" s="306"/>
    </row>
    <row r="97" spans="1:32" x14ac:dyDescent="0.2">
      <c r="A97" s="306"/>
      <c r="B97" s="306"/>
      <c r="C97" s="306"/>
      <c r="D97" s="306"/>
      <c r="E97" s="306"/>
      <c r="F97" s="306"/>
      <c r="G97" s="306"/>
      <c r="H97" s="306"/>
      <c r="I97" s="306"/>
      <c r="J97" s="306"/>
      <c r="K97" s="306"/>
      <c r="L97" s="306"/>
      <c r="M97" s="306"/>
      <c r="N97" s="306"/>
      <c r="O97" s="307"/>
      <c r="P97" s="308"/>
      <c r="Q97" s="306"/>
      <c r="R97" s="306"/>
      <c r="S97" s="306"/>
      <c r="T97" s="306"/>
      <c r="U97" s="306"/>
      <c r="V97" s="306"/>
      <c r="W97" s="306"/>
      <c r="X97" s="306"/>
      <c r="Y97" s="306"/>
      <c r="Z97" s="306"/>
      <c r="AA97" s="306"/>
      <c r="AB97" s="306"/>
      <c r="AC97" s="306"/>
      <c r="AD97" s="306"/>
      <c r="AE97" s="306"/>
      <c r="AF97" s="306"/>
    </row>
    <row r="98" spans="1:32" x14ac:dyDescent="0.2">
      <c r="A98" s="306"/>
      <c r="B98" s="306"/>
      <c r="C98" s="306"/>
      <c r="D98" s="306"/>
      <c r="E98" s="306"/>
      <c r="F98" s="306"/>
      <c r="G98" s="306"/>
      <c r="H98" s="306"/>
      <c r="I98" s="306"/>
      <c r="J98" s="306"/>
      <c r="K98" s="306"/>
      <c r="L98" s="306"/>
      <c r="M98" s="306"/>
      <c r="N98" s="306"/>
      <c r="O98" s="307"/>
      <c r="P98" s="308"/>
      <c r="Q98" s="306"/>
      <c r="R98" s="306"/>
      <c r="S98" s="306"/>
      <c r="T98" s="306"/>
      <c r="U98" s="306"/>
      <c r="V98" s="306"/>
      <c r="W98" s="306"/>
      <c r="X98" s="306"/>
      <c r="Y98" s="306"/>
      <c r="Z98" s="306"/>
      <c r="AA98" s="306"/>
      <c r="AB98" s="306"/>
      <c r="AC98" s="306"/>
      <c r="AD98" s="306"/>
      <c r="AE98" s="306"/>
      <c r="AF98" s="306"/>
    </row>
    <row r="99" spans="1:32" x14ac:dyDescent="0.2">
      <c r="A99" s="306"/>
      <c r="B99" s="306"/>
      <c r="C99" s="306"/>
      <c r="D99" s="306"/>
      <c r="E99" s="306"/>
      <c r="F99" s="306"/>
      <c r="G99" s="306"/>
      <c r="H99" s="306"/>
      <c r="I99" s="306"/>
      <c r="J99" s="306"/>
      <c r="K99" s="306"/>
      <c r="L99" s="306"/>
      <c r="M99" s="306"/>
      <c r="N99" s="306"/>
      <c r="O99" s="307"/>
      <c r="P99" s="308"/>
      <c r="Q99" s="306"/>
      <c r="R99" s="306"/>
      <c r="S99" s="306"/>
      <c r="T99" s="306"/>
      <c r="U99" s="306"/>
      <c r="V99" s="306"/>
      <c r="W99" s="306"/>
      <c r="X99" s="306"/>
      <c r="Y99" s="306"/>
      <c r="Z99" s="306"/>
      <c r="AA99" s="306"/>
      <c r="AB99" s="306"/>
      <c r="AC99" s="306"/>
      <c r="AD99" s="306"/>
      <c r="AE99" s="306"/>
      <c r="AF99" s="306"/>
    </row>
    <row r="100" spans="1:32" x14ac:dyDescent="0.2">
      <c r="A100" s="306"/>
      <c r="B100" s="306"/>
      <c r="C100" s="306"/>
      <c r="D100" s="306"/>
      <c r="E100" s="306"/>
      <c r="F100" s="306"/>
      <c r="G100" s="306"/>
      <c r="H100" s="306"/>
      <c r="I100" s="306"/>
      <c r="J100" s="306"/>
      <c r="K100" s="306"/>
      <c r="L100" s="306"/>
      <c r="M100" s="306"/>
      <c r="N100" s="306"/>
      <c r="O100" s="307"/>
      <c r="P100" s="308"/>
      <c r="Q100" s="306"/>
      <c r="R100" s="306"/>
      <c r="S100" s="306"/>
      <c r="T100" s="306"/>
      <c r="U100" s="306"/>
      <c r="V100" s="306"/>
      <c r="W100" s="306"/>
      <c r="X100" s="306"/>
      <c r="Y100" s="306"/>
      <c r="Z100" s="306"/>
      <c r="AA100" s="306"/>
      <c r="AB100" s="306"/>
      <c r="AC100" s="306"/>
      <c r="AD100" s="306"/>
      <c r="AE100" s="306"/>
      <c r="AF100" s="306"/>
    </row>
    <row r="101" spans="1:32" x14ac:dyDescent="0.2">
      <c r="A101" s="306"/>
      <c r="B101" s="306"/>
      <c r="C101" s="306"/>
      <c r="D101" s="306"/>
      <c r="E101" s="306"/>
      <c r="F101" s="306"/>
      <c r="G101" s="306"/>
      <c r="H101" s="306"/>
      <c r="I101" s="306"/>
      <c r="J101" s="306"/>
      <c r="K101" s="306"/>
      <c r="L101" s="306"/>
      <c r="M101" s="306"/>
      <c r="N101" s="306"/>
      <c r="O101" s="307"/>
      <c r="P101" s="308"/>
      <c r="Q101" s="306"/>
      <c r="R101" s="306"/>
      <c r="S101" s="306"/>
      <c r="T101" s="306"/>
      <c r="U101" s="306"/>
      <c r="V101" s="306"/>
      <c r="W101" s="306"/>
      <c r="X101" s="306"/>
      <c r="Y101" s="306"/>
      <c r="Z101" s="306"/>
      <c r="AA101" s="306"/>
      <c r="AB101" s="306"/>
      <c r="AC101" s="306"/>
      <c r="AD101" s="306"/>
      <c r="AE101" s="306"/>
      <c r="AF101" s="306"/>
    </row>
    <row r="102" spans="1:32" x14ac:dyDescent="0.2">
      <c r="A102" s="306"/>
      <c r="B102" s="306"/>
      <c r="C102" s="306"/>
      <c r="D102" s="306"/>
      <c r="E102" s="306"/>
      <c r="F102" s="306"/>
      <c r="G102" s="306"/>
      <c r="H102" s="306"/>
      <c r="I102" s="306"/>
      <c r="J102" s="306"/>
      <c r="K102" s="306"/>
      <c r="L102" s="306"/>
      <c r="M102" s="306"/>
      <c r="N102" s="306"/>
      <c r="O102" s="307"/>
      <c r="P102" s="308"/>
      <c r="Q102" s="306"/>
      <c r="R102" s="306"/>
      <c r="S102" s="306"/>
      <c r="T102" s="306"/>
      <c r="U102" s="306"/>
      <c r="V102" s="306"/>
      <c r="W102" s="306"/>
      <c r="X102" s="306"/>
      <c r="Y102" s="306"/>
      <c r="Z102" s="306"/>
      <c r="AA102" s="306"/>
      <c r="AB102" s="306"/>
      <c r="AC102" s="306"/>
      <c r="AD102" s="306"/>
      <c r="AE102" s="306"/>
      <c r="AF102" s="306"/>
    </row>
    <row r="103" spans="1:32" x14ac:dyDescent="0.2">
      <c r="A103" s="306"/>
      <c r="B103" s="306"/>
      <c r="C103" s="306"/>
      <c r="D103" s="306"/>
      <c r="E103" s="306"/>
      <c r="F103" s="306"/>
      <c r="G103" s="306"/>
      <c r="H103" s="306"/>
      <c r="I103" s="306"/>
      <c r="J103" s="306"/>
      <c r="K103" s="306"/>
      <c r="L103" s="306"/>
      <c r="M103" s="306"/>
      <c r="N103" s="306"/>
      <c r="O103" s="307"/>
      <c r="P103" s="308"/>
      <c r="Q103" s="306"/>
      <c r="R103" s="306"/>
      <c r="S103" s="306"/>
      <c r="T103" s="306"/>
      <c r="U103" s="306"/>
      <c r="V103" s="306"/>
      <c r="W103" s="306"/>
      <c r="X103" s="306"/>
      <c r="Y103" s="306"/>
      <c r="Z103" s="306"/>
      <c r="AA103" s="306"/>
      <c r="AB103" s="306"/>
      <c r="AC103" s="306"/>
      <c r="AD103" s="306"/>
      <c r="AE103" s="306"/>
      <c r="AF103" s="306"/>
    </row>
    <row r="104" spans="1:32" x14ac:dyDescent="0.2">
      <c r="A104" s="306"/>
      <c r="B104" s="306"/>
      <c r="C104" s="306"/>
      <c r="D104" s="306"/>
      <c r="E104" s="306"/>
      <c r="F104" s="306"/>
      <c r="G104" s="306"/>
      <c r="H104" s="306"/>
      <c r="I104" s="306"/>
      <c r="J104" s="306"/>
      <c r="K104" s="306"/>
      <c r="L104" s="306"/>
      <c r="M104" s="306"/>
      <c r="N104" s="306"/>
      <c r="O104" s="307"/>
      <c r="P104" s="308"/>
      <c r="Q104" s="306"/>
      <c r="R104" s="306"/>
      <c r="S104" s="306"/>
      <c r="T104" s="306"/>
      <c r="U104" s="306"/>
      <c r="V104" s="306"/>
      <c r="W104" s="306"/>
      <c r="X104" s="306"/>
      <c r="Y104" s="306"/>
      <c r="Z104" s="306"/>
      <c r="AA104" s="306"/>
      <c r="AB104" s="306"/>
      <c r="AC104" s="306"/>
      <c r="AD104" s="306"/>
      <c r="AE104" s="306"/>
      <c r="AF104" s="306"/>
    </row>
    <row r="105" spans="1:32" x14ac:dyDescent="0.2">
      <c r="A105" s="306"/>
      <c r="B105" s="306"/>
      <c r="C105" s="306"/>
      <c r="D105" s="306"/>
      <c r="E105" s="306"/>
      <c r="F105" s="306"/>
      <c r="G105" s="306"/>
      <c r="H105" s="306"/>
      <c r="I105" s="306"/>
      <c r="J105" s="306"/>
      <c r="K105" s="306"/>
      <c r="L105" s="306"/>
      <c r="M105" s="306"/>
      <c r="N105" s="306"/>
      <c r="O105" s="307"/>
      <c r="P105" s="308"/>
      <c r="Q105" s="306"/>
      <c r="R105" s="306"/>
      <c r="S105" s="306"/>
      <c r="T105" s="306"/>
      <c r="U105" s="306"/>
      <c r="V105" s="306"/>
      <c r="W105" s="306"/>
      <c r="X105" s="306"/>
      <c r="Y105" s="306"/>
      <c r="Z105" s="306"/>
      <c r="AA105" s="306"/>
      <c r="AB105" s="306"/>
      <c r="AC105" s="306"/>
      <c r="AD105" s="306"/>
      <c r="AE105" s="306"/>
      <c r="AF105" s="306"/>
    </row>
    <row r="106" spans="1:32" x14ac:dyDescent="0.2">
      <c r="A106" s="306"/>
      <c r="B106" s="306"/>
      <c r="C106" s="306"/>
      <c r="D106" s="306"/>
      <c r="E106" s="306"/>
      <c r="F106" s="306"/>
      <c r="G106" s="306"/>
      <c r="H106" s="306"/>
      <c r="I106" s="306"/>
      <c r="J106" s="306"/>
      <c r="K106" s="306"/>
      <c r="L106" s="306"/>
      <c r="M106" s="306"/>
      <c r="N106" s="306"/>
      <c r="O106" s="307"/>
      <c r="P106" s="308"/>
      <c r="Q106" s="306"/>
      <c r="R106" s="306"/>
      <c r="S106" s="306"/>
      <c r="T106" s="306"/>
      <c r="U106" s="306"/>
      <c r="V106" s="306"/>
      <c r="W106" s="306"/>
      <c r="X106" s="306"/>
      <c r="Y106" s="306"/>
      <c r="Z106" s="306"/>
      <c r="AA106" s="306"/>
      <c r="AB106" s="306"/>
      <c r="AC106" s="306"/>
      <c r="AD106" s="306"/>
      <c r="AE106" s="306"/>
      <c r="AF106" s="306"/>
    </row>
    <row r="107" spans="1:32" x14ac:dyDescent="0.2">
      <c r="A107" s="306"/>
      <c r="B107" s="306"/>
      <c r="C107" s="306"/>
      <c r="D107" s="306"/>
      <c r="E107" s="306"/>
      <c r="F107" s="306"/>
      <c r="G107" s="306"/>
      <c r="H107" s="306"/>
      <c r="I107" s="306"/>
      <c r="J107" s="306"/>
      <c r="K107" s="306"/>
      <c r="L107" s="306"/>
      <c r="M107" s="306"/>
      <c r="N107" s="306"/>
      <c r="O107" s="307"/>
      <c r="P107" s="308"/>
      <c r="Q107" s="306"/>
      <c r="R107" s="306"/>
      <c r="S107" s="306"/>
      <c r="T107" s="306"/>
      <c r="U107" s="306"/>
      <c r="V107" s="306"/>
      <c r="W107" s="306"/>
      <c r="X107" s="306"/>
      <c r="Y107" s="306"/>
      <c r="Z107" s="306"/>
      <c r="AA107" s="306"/>
      <c r="AB107" s="306"/>
      <c r="AC107" s="306"/>
      <c r="AD107" s="306"/>
      <c r="AE107" s="306"/>
      <c r="AF107" s="306"/>
    </row>
    <row r="108" spans="1:32" x14ac:dyDescent="0.2">
      <c r="A108" s="306"/>
      <c r="B108" s="306"/>
      <c r="C108" s="306"/>
      <c r="D108" s="306"/>
      <c r="E108" s="306"/>
      <c r="F108" s="306"/>
      <c r="G108" s="306"/>
      <c r="H108" s="306"/>
      <c r="I108" s="306"/>
      <c r="J108" s="306"/>
      <c r="K108" s="306"/>
      <c r="L108" s="306"/>
      <c r="M108" s="306"/>
      <c r="N108" s="306"/>
      <c r="O108" s="307"/>
      <c r="P108" s="308"/>
      <c r="Q108" s="306"/>
      <c r="R108" s="306"/>
      <c r="S108" s="306"/>
      <c r="T108" s="306"/>
      <c r="U108" s="306"/>
      <c r="V108" s="306"/>
      <c r="W108" s="306"/>
      <c r="X108" s="306"/>
      <c r="Y108" s="306"/>
      <c r="Z108" s="306"/>
      <c r="AA108" s="306"/>
      <c r="AB108" s="306"/>
      <c r="AC108" s="306"/>
      <c r="AD108" s="306"/>
      <c r="AE108" s="306"/>
      <c r="AF108" s="306"/>
    </row>
    <row r="109" spans="1:32" x14ac:dyDescent="0.2">
      <c r="A109" s="306"/>
      <c r="B109" s="306"/>
      <c r="C109" s="306"/>
      <c r="D109" s="306"/>
      <c r="E109" s="306"/>
      <c r="F109" s="306"/>
      <c r="G109" s="306"/>
      <c r="H109" s="306"/>
      <c r="I109" s="306"/>
      <c r="J109" s="306"/>
      <c r="K109" s="306"/>
      <c r="L109" s="306"/>
      <c r="M109" s="306"/>
      <c r="N109" s="306"/>
      <c r="O109" s="307"/>
      <c r="P109" s="308"/>
      <c r="Q109" s="306"/>
      <c r="R109" s="306"/>
      <c r="S109" s="306"/>
      <c r="T109" s="306"/>
      <c r="U109" s="306"/>
      <c r="V109" s="306"/>
      <c r="W109" s="306"/>
      <c r="X109" s="306"/>
      <c r="Y109" s="306"/>
      <c r="Z109" s="306"/>
      <c r="AA109" s="306"/>
      <c r="AB109" s="306"/>
      <c r="AC109" s="306"/>
      <c r="AD109" s="306"/>
      <c r="AE109" s="306"/>
      <c r="AF109" s="306"/>
    </row>
    <row r="110" spans="1:32" x14ac:dyDescent="0.2">
      <c r="A110" s="306"/>
      <c r="B110" s="306"/>
      <c r="C110" s="306"/>
      <c r="D110" s="306"/>
      <c r="E110" s="306"/>
      <c r="F110" s="306"/>
      <c r="G110" s="306"/>
      <c r="H110" s="306"/>
      <c r="I110" s="306"/>
      <c r="J110" s="306"/>
      <c r="K110" s="306"/>
      <c r="L110" s="306"/>
      <c r="M110" s="306"/>
      <c r="N110" s="306"/>
      <c r="O110" s="307"/>
      <c r="P110" s="308"/>
      <c r="Q110" s="306"/>
      <c r="R110" s="306"/>
      <c r="S110" s="306"/>
      <c r="T110" s="306"/>
      <c r="U110" s="306"/>
      <c r="V110" s="306"/>
      <c r="W110" s="306"/>
      <c r="X110" s="306"/>
      <c r="Y110" s="306"/>
      <c r="Z110" s="306"/>
      <c r="AA110" s="306"/>
      <c r="AB110" s="306"/>
      <c r="AC110" s="306"/>
      <c r="AD110" s="306"/>
      <c r="AE110" s="306"/>
      <c r="AF110" s="306"/>
    </row>
    <row r="111" spans="1:32" x14ac:dyDescent="0.2">
      <c r="A111" s="306"/>
      <c r="B111" s="306"/>
      <c r="C111" s="306"/>
      <c r="D111" s="306"/>
      <c r="E111" s="306"/>
      <c r="F111" s="306"/>
      <c r="G111" s="306"/>
      <c r="H111" s="306"/>
      <c r="I111" s="306"/>
      <c r="J111" s="306"/>
      <c r="K111" s="306"/>
      <c r="L111" s="306"/>
      <c r="M111" s="306"/>
      <c r="N111" s="306"/>
      <c r="O111" s="307"/>
      <c r="P111" s="308"/>
      <c r="Q111" s="306"/>
      <c r="R111" s="306"/>
      <c r="S111" s="306"/>
      <c r="T111" s="306"/>
      <c r="U111" s="306"/>
      <c r="V111" s="306"/>
      <c r="W111" s="306"/>
      <c r="X111" s="306"/>
      <c r="Y111" s="306"/>
      <c r="Z111" s="306"/>
      <c r="AA111" s="306"/>
      <c r="AB111" s="306"/>
      <c r="AC111" s="306"/>
      <c r="AD111" s="306"/>
      <c r="AE111" s="306"/>
      <c r="AF111" s="306"/>
    </row>
    <row r="112" spans="1:32" x14ac:dyDescent="0.2">
      <c r="A112" s="306"/>
      <c r="B112" s="306"/>
      <c r="C112" s="306"/>
      <c r="D112" s="306"/>
      <c r="E112" s="306"/>
      <c r="F112" s="306"/>
      <c r="G112" s="306"/>
      <c r="H112" s="306"/>
      <c r="I112" s="306"/>
      <c r="J112" s="306"/>
      <c r="K112" s="306"/>
      <c r="L112" s="306"/>
      <c r="M112" s="306"/>
      <c r="N112" s="306"/>
      <c r="O112" s="307"/>
      <c r="P112" s="308"/>
      <c r="Q112" s="306"/>
      <c r="R112" s="306"/>
      <c r="S112" s="306"/>
      <c r="T112" s="306"/>
      <c r="U112" s="306"/>
      <c r="V112" s="306"/>
      <c r="W112" s="306"/>
      <c r="X112" s="306"/>
      <c r="Y112" s="306"/>
      <c r="Z112" s="306"/>
      <c r="AA112" s="306"/>
      <c r="AB112" s="306"/>
      <c r="AC112" s="306"/>
      <c r="AD112" s="306"/>
      <c r="AE112" s="306"/>
      <c r="AF112" s="306"/>
    </row>
    <row r="113" spans="1:32" x14ac:dyDescent="0.2">
      <c r="A113" s="306"/>
      <c r="B113" s="306"/>
      <c r="C113" s="306"/>
      <c r="D113" s="306"/>
      <c r="E113" s="306"/>
      <c r="F113" s="306"/>
      <c r="G113" s="306"/>
      <c r="H113" s="306"/>
      <c r="I113" s="306"/>
      <c r="J113" s="306"/>
      <c r="K113" s="306"/>
      <c r="L113" s="306"/>
      <c r="M113" s="306"/>
      <c r="N113" s="306"/>
      <c r="O113" s="307"/>
      <c r="P113" s="308"/>
      <c r="Q113" s="306"/>
      <c r="R113" s="306"/>
      <c r="S113" s="306"/>
      <c r="T113" s="306"/>
      <c r="U113" s="306"/>
      <c r="V113" s="306"/>
      <c r="W113" s="306"/>
      <c r="X113" s="306"/>
      <c r="Y113" s="306"/>
      <c r="Z113" s="306"/>
      <c r="AA113" s="306"/>
      <c r="AB113" s="306"/>
      <c r="AC113" s="306"/>
      <c r="AD113" s="306"/>
      <c r="AE113" s="306"/>
      <c r="AF113" s="306"/>
    </row>
    <row r="114" spans="1:32" x14ac:dyDescent="0.2">
      <c r="A114" s="306"/>
      <c r="B114" s="306"/>
      <c r="C114" s="306"/>
      <c r="D114" s="306"/>
      <c r="E114" s="306"/>
      <c r="F114" s="306"/>
      <c r="G114" s="306"/>
      <c r="H114" s="306"/>
      <c r="I114" s="306"/>
      <c r="J114" s="306"/>
      <c r="K114" s="306"/>
      <c r="L114" s="306"/>
      <c r="M114" s="306"/>
      <c r="N114" s="306"/>
      <c r="O114" s="307"/>
      <c r="P114" s="308"/>
      <c r="Q114" s="306"/>
      <c r="R114" s="306"/>
      <c r="S114" s="306"/>
      <c r="T114" s="306"/>
      <c r="U114" s="306"/>
      <c r="V114" s="306"/>
      <c r="W114" s="306"/>
      <c r="X114" s="306"/>
      <c r="Y114" s="306"/>
      <c r="Z114" s="306"/>
      <c r="AA114" s="306"/>
      <c r="AB114" s="306"/>
      <c r="AC114" s="306"/>
      <c r="AD114" s="306"/>
      <c r="AE114" s="306"/>
      <c r="AF114" s="306"/>
    </row>
    <row r="115" spans="1:32" x14ac:dyDescent="0.2">
      <c r="A115" s="306"/>
      <c r="B115" s="306"/>
      <c r="C115" s="306"/>
      <c r="D115" s="306"/>
      <c r="E115" s="306"/>
      <c r="F115" s="306"/>
      <c r="G115" s="306"/>
      <c r="H115" s="306"/>
      <c r="I115" s="306"/>
      <c r="J115" s="306"/>
      <c r="K115" s="306"/>
      <c r="L115" s="306"/>
      <c r="M115" s="306"/>
      <c r="N115" s="306"/>
      <c r="O115" s="307"/>
      <c r="P115" s="308"/>
      <c r="Q115" s="306"/>
      <c r="R115" s="306"/>
      <c r="S115" s="306"/>
      <c r="T115" s="306"/>
      <c r="U115" s="306"/>
      <c r="V115" s="306"/>
      <c r="W115" s="306"/>
      <c r="X115" s="306"/>
      <c r="Y115" s="306"/>
      <c r="Z115" s="306"/>
      <c r="AA115" s="306"/>
      <c r="AB115" s="306"/>
      <c r="AC115" s="306"/>
      <c r="AD115" s="306"/>
      <c r="AE115" s="306"/>
      <c r="AF115" s="306"/>
    </row>
    <row r="116" spans="1:32" x14ac:dyDescent="0.2">
      <c r="A116" s="306"/>
      <c r="B116" s="306"/>
      <c r="C116" s="306"/>
      <c r="D116" s="306"/>
      <c r="E116" s="306"/>
      <c r="F116" s="306"/>
      <c r="G116" s="306"/>
      <c r="H116" s="306"/>
      <c r="I116" s="306"/>
      <c r="J116" s="306"/>
      <c r="K116" s="306"/>
      <c r="L116" s="306"/>
      <c r="M116" s="306"/>
      <c r="N116" s="306"/>
      <c r="O116" s="307"/>
      <c r="P116" s="308"/>
      <c r="Q116" s="306"/>
      <c r="R116" s="306"/>
      <c r="S116" s="306"/>
      <c r="T116" s="306"/>
      <c r="U116" s="306"/>
      <c r="V116" s="306"/>
      <c r="W116" s="306"/>
      <c r="X116" s="306"/>
      <c r="Y116" s="306"/>
      <c r="Z116" s="306"/>
      <c r="AA116" s="306"/>
      <c r="AB116" s="306"/>
      <c r="AC116" s="306"/>
      <c r="AD116" s="306"/>
      <c r="AE116" s="306"/>
      <c r="AF116" s="306"/>
    </row>
    <row r="117" spans="1:32" x14ac:dyDescent="0.2">
      <c r="A117" s="306"/>
      <c r="B117" s="306"/>
      <c r="C117" s="306"/>
      <c r="D117" s="306"/>
      <c r="E117" s="306"/>
      <c r="F117" s="306"/>
      <c r="G117" s="306"/>
      <c r="H117" s="306"/>
      <c r="I117" s="306"/>
      <c r="J117" s="306"/>
      <c r="K117" s="306"/>
      <c r="L117" s="306"/>
      <c r="M117" s="306"/>
      <c r="N117" s="306"/>
      <c r="O117" s="307"/>
      <c r="P117" s="308"/>
      <c r="Q117" s="306"/>
      <c r="R117" s="306"/>
      <c r="S117" s="306"/>
      <c r="T117" s="306"/>
      <c r="U117" s="306"/>
      <c r="V117" s="306"/>
      <c r="W117" s="306"/>
      <c r="X117" s="306"/>
      <c r="Y117" s="306"/>
      <c r="Z117" s="306"/>
      <c r="AA117" s="306"/>
      <c r="AB117" s="306"/>
      <c r="AC117" s="306"/>
      <c r="AD117" s="306"/>
      <c r="AE117" s="306"/>
      <c r="AF117" s="306"/>
    </row>
    <row r="118" spans="1:32" x14ac:dyDescent="0.2">
      <c r="A118" s="306"/>
      <c r="B118" s="306"/>
      <c r="C118" s="306"/>
      <c r="D118" s="306"/>
      <c r="E118" s="306"/>
      <c r="F118" s="306"/>
      <c r="G118" s="306"/>
      <c r="H118" s="306"/>
      <c r="I118" s="306"/>
      <c r="J118" s="306"/>
      <c r="K118" s="306"/>
      <c r="L118" s="306"/>
      <c r="M118" s="306"/>
      <c r="N118" s="306"/>
      <c r="O118" s="307"/>
      <c r="P118" s="308"/>
      <c r="Q118" s="306"/>
      <c r="R118" s="306"/>
      <c r="S118" s="306"/>
      <c r="T118" s="306"/>
      <c r="U118" s="306"/>
      <c r="V118" s="306"/>
      <c r="W118" s="306"/>
      <c r="X118" s="306"/>
      <c r="Y118" s="306"/>
      <c r="Z118" s="306"/>
      <c r="AA118" s="306"/>
      <c r="AB118" s="306"/>
      <c r="AC118" s="306"/>
      <c r="AD118" s="306"/>
      <c r="AE118" s="306"/>
      <c r="AF118" s="306"/>
    </row>
    <row r="119" spans="1:32" x14ac:dyDescent="0.2">
      <c r="A119" s="306"/>
      <c r="B119" s="306"/>
      <c r="C119" s="306"/>
      <c r="D119" s="306"/>
      <c r="E119" s="306"/>
      <c r="F119" s="306"/>
      <c r="G119" s="306"/>
      <c r="H119" s="306"/>
      <c r="I119" s="306"/>
      <c r="J119" s="306"/>
      <c r="K119" s="306"/>
      <c r="L119" s="306"/>
      <c r="M119" s="306"/>
      <c r="N119" s="306"/>
      <c r="O119" s="307"/>
      <c r="P119" s="308"/>
      <c r="Q119" s="306"/>
      <c r="R119" s="306"/>
      <c r="S119" s="306"/>
      <c r="T119" s="306"/>
      <c r="U119" s="306"/>
      <c r="V119" s="306"/>
      <c r="W119" s="306"/>
      <c r="X119" s="306"/>
      <c r="Y119" s="306"/>
      <c r="Z119" s="306"/>
      <c r="AA119" s="306"/>
      <c r="AB119" s="306"/>
      <c r="AC119" s="306"/>
      <c r="AD119" s="306"/>
      <c r="AE119" s="306"/>
      <c r="AF119" s="306"/>
    </row>
    <row r="120" spans="1:32" x14ac:dyDescent="0.2">
      <c r="A120" s="306"/>
      <c r="B120" s="306"/>
      <c r="C120" s="306"/>
      <c r="D120" s="306"/>
      <c r="E120" s="306"/>
      <c r="F120" s="306"/>
      <c r="G120" s="306"/>
      <c r="H120" s="306"/>
      <c r="I120" s="306"/>
      <c r="J120" s="306"/>
      <c r="K120" s="306"/>
      <c r="L120" s="306"/>
      <c r="M120" s="306"/>
      <c r="N120" s="306"/>
      <c r="O120" s="307"/>
      <c r="P120" s="308"/>
      <c r="Q120" s="306"/>
      <c r="R120" s="306"/>
      <c r="S120" s="306"/>
      <c r="T120" s="306"/>
      <c r="U120" s="306"/>
      <c r="V120" s="306"/>
      <c r="W120" s="306"/>
      <c r="X120" s="306"/>
      <c r="Y120" s="306"/>
      <c r="Z120" s="306"/>
      <c r="AA120" s="306"/>
      <c r="AB120" s="306"/>
      <c r="AC120" s="306"/>
      <c r="AD120" s="306"/>
      <c r="AE120" s="306"/>
      <c r="AF120" s="306"/>
    </row>
    <row r="121" spans="1:32" x14ac:dyDescent="0.2">
      <c r="A121" s="306"/>
      <c r="B121" s="306"/>
      <c r="C121" s="306"/>
      <c r="D121" s="306"/>
      <c r="E121" s="306"/>
      <c r="F121" s="306"/>
      <c r="G121" s="306"/>
      <c r="H121" s="306"/>
      <c r="I121" s="306"/>
      <c r="J121" s="306"/>
      <c r="K121" s="306"/>
      <c r="L121" s="306"/>
      <c r="M121" s="306"/>
      <c r="N121" s="306"/>
      <c r="O121" s="307"/>
      <c r="P121" s="308"/>
      <c r="Q121" s="306"/>
      <c r="R121" s="306"/>
      <c r="S121" s="306"/>
      <c r="T121" s="306"/>
      <c r="U121" s="306"/>
      <c r="V121" s="306"/>
      <c r="W121" s="306"/>
      <c r="X121" s="306"/>
      <c r="Y121" s="306"/>
      <c r="Z121" s="306"/>
      <c r="AA121" s="306"/>
      <c r="AB121" s="306"/>
      <c r="AC121" s="306"/>
      <c r="AD121" s="306"/>
      <c r="AE121" s="306"/>
      <c r="AF121" s="306"/>
    </row>
    <row r="122" spans="1:32" x14ac:dyDescent="0.2">
      <c r="A122" s="306"/>
      <c r="B122" s="306"/>
      <c r="C122" s="306"/>
      <c r="D122" s="306"/>
      <c r="E122" s="306"/>
      <c r="F122" s="306"/>
      <c r="G122" s="306"/>
      <c r="H122" s="306"/>
      <c r="I122" s="306"/>
      <c r="J122" s="306"/>
      <c r="K122" s="306"/>
      <c r="L122" s="306"/>
      <c r="M122" s="306"/>
      <c r="N122" s="306"/>
      <c r="O122" s="307"/>
      <c r="P122" s="308"/>
      <c r="Q122" s="306"/>
      <c r="R122" s="306"/>
      <c r="S122" s="306"/>
      <c r="T122" s="306"/>
      <c r="U122" s="306"/>
      <c r="V122" s="306"/>
      <c r="W122" s="306"/>
      <c r="X122" s="306"/>
      <c r="Y122" s="306"/>
      <c r="Z122" s="306"/>
      <c r="AA122" s="306"/>
      <c r="AB122" s="306"/>
      <c r="AC122" s="306"/>
      <c r="AD122" s="306"/>
      <c r="AE122" s="306"/>
      <c r="AF122" s="306"/>
    </row>
    <row r="123" spans="1:32" x14ac:dyDescent="0.2">
      <c r="A123" s="306"/>
      <c r="B123" s="306"/>
      <c r="C123" s="306"/>
      <c r="D123" s="306"/>
      <c r="E123" s="306"/>
      <c r="F123" s="306"/>
      <c r="G123" s="306"/>
      <c r="H123" s="306"/>
      <c r="I123" s="306"/>
      <c r="J123" s="306"/>
      <c r="K123" s="306"/>
      <c r="L123" s="306"/>
      <c r="M123" s="306"/>
      <c r="N123" s="306"/>
      <c r="O123" s="307"/>
      <c r="P123" s="308"/>
      <c r="Q123" s="306"/>
      <c r="R123" s="306"/>
      <c r="S123" s="306"/>
      <c r="T123" s="306"/>
      <c r="U123" s="306"/>
      <c r="V123" s="306"/>
      <c r="W123" s="306"/>
      <c r="X123" s="306"/>
      <c r="Y123" s="306"/>
      <c r="Z123" s="306"/>
      <c r="AA123" s="306"/>
      <c r="AB123" s="306"/>
      <c r="AC123" s="306"/>
      <c r="AD123" s="306"/>
      <c r="AE123" s="306"/>
      <c r="AF123" s="306"/>
    </row>
    <row r="124" spans="1:32" x14ac:dyDescent="0.2">
      <c r="A124" s="306"/>
      <c r="B124" s="306"/>
      <c r="C124" s="306"/>
      <c r="D124" s="306"/>
      <c r="E124" s="306"/>
      <c r="F124" s="306"/>
      <c r="G124" s="306"/>
      <c r="H124" s="306"/>
      <c r="I124" s="306"/>
      <c r="J124" s="306"/>
      <c r="K124" s="306"/>
      <c r="L124" s="306"/>
      <c r="M124" s="306"/>
      <c r="N124" s="306"/>
      <c r="O124" s="307"/>
      <c r="P124" s="308"/>
      <c r="Q124" s="306"/>
      <c r="R124" s="306"/>
      <c r="S124" s="306"/>
      <c r="T124" s="306"/>
      <c r="U124" s="306"/>
      <c r="V124" s="306"/>
      <c r="W124" s="306"/>
      <c r="X124" s="306"/>
      <c r="Y124" s="306"/>
      <c r="Z124" s="306"/>
      <c r="AA124" s="306"/>
      <c r="AB124" s="306"/>
      <c r="AC124" s="306"/>
      <c r="AD124" s="306"/>
      <c r="AE124" s="306"/>
      <c r="AF124" s="306"/>
    </row>
    <row r="125" spans="1:32" x14ac:dyDescent="0.2">
      <c r="A125" s="306"/>
      <c r="B125" s="306"/>
      <c r="C125" s="306"/>
      <c r="D125" s="306"/>
      <c r="E125" s="306"/>
      <c r="F125" s="306"/>
      <c r="G125" s="306"/>
      <c r="H125" s="306"/>
      <c r="I125" s="306"/>
      <c r="J125" s="306"/>
      <c r="K125" s="306"/>
      <c r="L125" s="306"/>
      <c r="M125" s="306"/>
      <c r="N125" s="306"/>
      <c r="O125" s="307"/>
      <c r="P125" s="308"/>
      <c r="Q125" s="306"/>
      <c r="R125" s="306"/>
      <c r="S125" s="306"/>
      <c r="T125" s="306"/>
      <c r="U125" s="306"/>
      <c r="V125" s="306"/>
      <c r="W125" s="306"/>
      <c r="X125" s="306"/>
      <c r="Y125" s="306"/>
      <c r="Z125" s="306"/>
      <c r="AA125" s="306"/>
      <c r="AB125" s="306"/>
      <c r="AC125" s="306"/>
      <c r="AD125" s="306"/>
      <c r="AE125" s="306"/>
      <c r="AF125" s="306"/>
    </row>
    <row r="126" spans="1:32" x14ac:dyDescent="0.2">
      <c r="A126" s="306"/>
      <c r="B126" s="306"/>
      <c r="C126" s="306"/>
      <c r="D126" s="306"/>
      <c r="E126" s="306"/>
      <c r="F126" s="306"/>
      <c r="G126" s="306"/>
      <c r="H126" s="306"/>
      <c r="I126" s="306"/>
      <c r="J126" s="306"/>
      <c r="K126" s="306"/>
      <c r="L126" s="306"/>
      <c r="M126" s="306"/>
      <c r="N126" s="306"/>
      <c r="O126" s="307"/>
      <c r="P126" s="308"/>
      <c r="Q126" s="306"/>
      <c r="R126" s="306"/>
      <c r="S126" s="306"/>
      <c r="T126" s="306"/>
      <c r="U126" s="306"/>
      <c r="V126" s="306"/>
      <c r="W126" s="306"/>
      <c r="X126" s="306"/>
      <c r="Y126" s="306"/>
      <c r="Z126" s="306"/>
      <c r="AA126" s="306"/>
      <c r="AB126" s="306"/>
      <c r="AC126" s="306"/>
      <c r="AD126" s="306"/>
      <c r="AE126" s="306"/>
      <c r="AF126" s="306"/>
    </row>
    <row r="127" spans="1:32" x14ac:dyDescent="0.2">
      <c r="A127" s="306"/>
      <c r="B127" s="306"/>
      <c r="C127" s="306"/>
      <c r="D127" s="306"/>
      <c r="E127" s="306"/>
      <c r="F127" s="306"/>
      <c r="G127" s="306"/>
      <c r="H127" s="306"/>
      <c r="I127" s="306"/>
      <c r="J127" s="306"/>
      <c r="K127" s="306"/>
      <c r="L127" s="306"/>
      <c r="M127" s="306"/>
      <c r="N127" s="306"/>
      <c r="O127" s="307"/>
      <c r="P127" s="308"/>
      <c r="Q127" s="306"/>
      <c r="R127" s="306"/>
      <c r="S127" s="306"/>
      <c r="T127" s="306"/>
      <c r="U127" s="306"/>
      <c r="V127" s="306"/>
      <c r="W127" s="306"/>
      <c r="X127" s="306"/>
      <c r="Y127" s="306"/>
      <c r="Z127" s="306"/>
      <c r="AA127" s="306"/>
      <c r="AB127" s="306"/>
      <c r="AC127" s="306"/>
      <c r="AD127" s="306"/>
      <c r="AE127" s="306"/>
      <c r="AF127" s="306"/>
    </row>
    <row r="128" spans="1:32" x14ac:dyDescent="0.2">
      <c r="A128" s="306"/>
      <c r="B128" s="306"/>
      <c r="C128" s="306"/>
      <c r="D128" s="306"/>
      <c r="E128" s="306"/>
      <c r="F128" s="306"/>
      <c r="G128" s="306"/>
      <c r="H128" s="306"/>
      <c r="I128" s="306"/>
      <c r="J128" s="306"/>
      <c r="K128" s="306"/>
      <c r="L128" s="306"/>
      <c r="M128" s="306"/>
      <c r="N128" s="306"/>
      <c r="O128" s="307"/>
      <c r="P128" s="308"/>
      <c r="Q128" s="306"/>
      <c r="R128" s="306"/>
      <c r="S128" s="306"/>
      <c r="T128" s="306"/>
      <c r="U128" s="306"/>
      <c r="V128" s="306"/>
      <c r="W128" s="306"/>
      <c r="X128" s="306"/>
      <c r="Y128" s="306"/>
      <c r="Z128" s="306"/>
      <c r="AA128" s="306"/>
      <c r="AB128" s="306"/>
      <c r="AC128" s="306"/>
      <c r="AD128" s="306"/>
      <c r="AE128" s="306"/>
      <c r="AF128" s="306"/>
    </row>
    <row r="129" spans="1:32" x14ac:dyDescent="0.2">
      <c r="A129" s="306"/>
      <c r="B129" s="306"/>
      <c r="C129" s="306"/>
      <c r="D129" s="306"/>
      <c r="E129" s="306"/>
      <c r="F129" s="306"/>
      <c r="G129" s="306"/>
      <c r="H129" s="306"/>
      <c r="I129" s="306"/>
      <c r="J129" s="306"/>
      <c r="K129" s="306"/>
      <c r="L129" s="306"/>
      <c r="M129" s="306"/>
      <c r="N129" s="306"/>
      <c r="O129" s="307"/>
      <c r="P129" s="308"/>
      <c r="Q129" s="306"/>
      <c r="R129" s="306"/>
      <c r="S129" s="306"/>
      <c r="T129" s="306"/>
      <c r="U129" s="306"/>
      <c r="V129" s="306"/>
      <c r="W129" s="306"/>
      <c r="X129" s="306"/>
      <c r="Y129" s="306"/>
      <c r="Z129" s="306"/>
      <c r="AA129" s="306"/>
      <c r="AB129" s="306"/>
      <c r="AC129" s="306"/>
      <c r="AD129" s="306"/>
      <c r="AE129" s="306"/>
      <c r="AF129" s="306"/>
    </row>
    <row r="130" spans="1:32" x14ac:dyDescent="0.2">
      <c r="A130" s="306"/>
      <c r="B130" s="306"/>
      <c r="C130" s="306"/>
      <c r="D130" s="306"/>
      <c r="E130" s="306"/>
      <c r="F130" s="306"/>
      <c r="G130" s="306"/>
      <c r="H130" s="306"/>
      <c r="I130" s="306"/>
      <c r="J130" s="306"/>
      <c r="K130" s="306"/>
      <c r="L130" s="306"/>
      <c r="M130" s="306"/>
      <c r="N130" s="306"/>
      <c r="O130" s="307"/>
      <c r="P130" s="308"/>
      <c r="Q130" s="306"/>
      <c r="R130" s="306"/>
      <c r="S130" s="306"/>
      <c r="T130" s="306"/>
      <c r="U130" s="306"/>
      <c r="V130" s="306"/>
      <c r="W130" s="306"/>
      <c r="X130" s="306"/>
      <c r="Y130" s="306"/>
      <c r="Z130" s="306"/>
      <c r="AA130" s="306"/>
      <c r="AB130" s="306"/>
      <c r="AC130" s="306"/>
      <c r="AD130" s="306"/>
      <c r="AE130" s="306"/>
      <c r="AF130" s="306"/>
    </row>
    <row r="131" spans="1:32" x14ac:dyDescent="0.2">
      <c r="A131" s="306"/>
      <c r="B131" s="306"/>
      <c r="C131" s="306"/>
      <c r="D131" s="306"/>
      <c r="E131" s="306"/>
      <c r="F131" s="306"/>
      <c r="G131" s="306"/>
      <c r="H131" s="306"/>
      <c r="I131" s="306"/>
      <c r="J131" s="306"/>
      <c r="K131" s="306"/>
      <c r="L131" s="306"/>
      <c r="M131" s="306"/>
      <c r="N131" s="306"/>
      <c r="O131" s="307"/>
      <c r="P131" s="308"/>
      <c r="Q131" s="306"/>
      <c r="R131" s="306"/>
      <c r="S131" s="306"/>
      <c r="T131" s="306"/>
      <c r="U131" s="306"/>
      <c r="V131" s="306"/>
      <c r="W131" s="306"/>
      <c r="X131" s="306"/>
      <c r="Y131" s="306"/>
      <c r="Z131" s="306"/>
      <c r="AA131" s="306"/>
      <c r="AB131" s="306"/>
      <c r="AC131" s="306"/>
      <c r="AD131" s="306"/>
      <c r="AE131" s="306"/>
      <c r="AF131" s="306"/>
    </row>
    <row r="132" spans="1:32" x14ac:dyDescent="0.2">
      <c r="A132" s="306"/>
      <c r="B132" s="306"/>
      <c r="C132" s="306"/>
      <c r="D132" s="306"/>
      <c r="E132" s="306"/>
      <c r="F132" s="306"/>
      <c r="G132" s="306"/>
      <c r="H132" s="306"/>
      <c r="I132" s="306"/>
      <c r="J132" s="306"/>
      <c r="K132" s="306"/>
      <c r="L132" s="306"/>
      <c r="M132" s="306"/>
      <c r="N132" s="306"/>
      <c r="O132" s="307"/>
      <c r="P132" s="308"/>
      <c r="Q132" s="306"/>
      <c r="R132" s="306"/>
      <c r="S132" s="306"/>
      <c r="T132" s="306"/>
      <c r="U132" s="306"/>
      <c r="V132" s="306"/>
      <c r="W132" s="306"/>
      <c r="X132" s="306"/>
      <c r="Y132" s="306"/>
      <c r="Z132" s="306"/>
      <c r="AA132" s="306"/>
      <c r="AB132" s="306"/>
      <c r="AC132" s="306"/>
      <c r="AD132" s="306"/>
      <c r="AE132" s="306"/>
      <c r="AF132" s="306"/>
    </row>
    <row r="133" spans="1:32" x14ac:dyDescent="0.2">
      <c r="A133" s="306"/>
      <c r="B133" s="306"/>
      <c r="C133" s="306"/>
      <c r="D133" s="306"/>
      <c r="E133" s="306"/>
      <c r="F133" s="306"/>
      <c r="G133" s="306"/>
      <c r="H133" s="306"/>
      <c r="I133" s="306"/>
      <c r="J133" s="306"/>
      <c r="K133" s="306"/>
      <c r="L133" s="306"/>
      <c r="M133" s="306"/>
      <c r="N133" s="306"/>
      <c r="O133" s="307"/>
      <c r="P133" s="308"/>
      <c r="Q133" s="306"/>
      <c r="R133" s="306"/>
      <c r="S133" s="306"/>
      <c r="T133" s="306"/>
      <c r="U133" s="306"/>
      <c r="V133" s="306"/>
      <c r="W133" s="306"/>
      <c r="X133" s="306"/>
      <c r="Y133" s="306"/>
      <c r="Z133" s="306"/>
      <c r="AA133" s="306"/>
      <c r="AB133" s="306"/>
      <c r="AC133" s="306"/>
      <c r="AD133" s="306"/>
      <c r="AE133" s="306"/>
      <c r="AF133" s="306"/>
    </row>
    <row r="134" spans="1:32" x14ac:dyDescent="0.2">
      <c r="A134" s="306"/>
      <c r="B134" s="306"/>
      <c r="C134" s="306"/>
      <c r="D134" s="306"/>
      <c r="E134" s="306"/>
      <c r="F134" s="306"/>
      <c r="G134" s="306"/>
      <c r="H134" s="306"/>
      <c r="I134" s="306"/>
      <c r="J134" s="306"/>
      <c r="K134" s="306"/>
      <c r="L134" s="306"/>
      <c r="M134" s="306"/>
      <c r="N134" s="306"/>
      <c r="O134" s="307"/>
      <c r="P134" s="308"/>
      <c r="Q134" s="306"/>
      <c r="R134" s="306"/>
      <c r="S134" s="306"/>
      <c r="T134" s="306"/>
      <c r="U134" s="306"/>
      <c r="V134" s="306"/>
      <c r="W134" s="306"/>
      <c r="X134" s="306"/>
      <c r="Y134" s="306"/>
      <c r="Z134" s="306"/>
      <c r="AA134" s="306"/>
      <c r="AB134" s="306"/>
      <c r="AC134" s="306"/>
      <c r="AD134" s="306"/>
      <c r="AE134" s="306"/>
      <c r="AF134" s="306"/>
    </row>
    <row r="135" spans="1:32" x14ac:dyDescent="0.2">
      <c r="A135" s="306"/>
      <c r="B135" s="306"/>
      <c r="C135" s="306"/>
      <c r="D135" s="306"/>
      <c r="E135" s="306"/>
      <c r="F135" s="306"/>
      <c r="G135" s="306"/>
      <c r="H135" s="306"/>
      <c r="I135" s="306"/>
      <c r="J135" s="306"/>
      <c r="K135" s="306"/>
      <c r="L135" s="306"/>
      <c r="M135" s="306"/>
      <c r="N135" s="306"/>
      <c r="O135" s="307"/>
      <c r="P135" s="308"/>
      <c r="Q135" s="306"/>
      <c r="R135" s="306"/>
      <c r="S135" s="306"/>
      <c r="T135" s="306"/>
      <c r="U135" s="306"/>
      <c r="V135" s="306"/>
      <c r="W135" s="306"/>
      <c r="X135" s="306"/>
      <c r="Y135" s="306"/>
      <c r="Z135" s="306"/>
      <c r="AA135" s="306"/>
      <c r="AB135" s="306"/>
      <c r="AC135" s="306"/>
      <c r="AD135" s="306"/>
      <c r="AE135" s="306"/>
      <c r="AF135" s="306"/>
    </row>
    <row r="136" spans="1:32" x14ac:dyDescent="0.2">
      <c r="A136" s="306"/>
      <c r="B136" s="306"/>
      <c r="C136" s="306"/>
      <c r="D136" s="306"/>
      <c r="E136" s="306"/>
      <c r="F136" s="306"/>
      <c r="G136" s="306"/>
      <c r="H136" s="306"/>
      <c r="I136" s="306"/>
      <c r="J136" s="306"/>
      <c r="K136" s="306"/>
      <c r="L136" s="306"/>
      <c r="M136" s="306"/>
      <c r="N136" s="306"/>
      <c r="O136" s="307"/>
      <c r="P136" s="308"/>
      <c r="Q136" s="306"/>
      <c r="R136" s="306"/>
      <c r="S136" s="306"/>
      <c r="T136" s="306"/>
      <c r="U136" s="306"/>
      <c r="V136" s="306"/>
      <c r="W136" s="306"/>
      <c r="X136" s="306"/>
      <c r="Y136" s="306"/>
      <c r="Z136" s="306"/>
      <c r="AA136" s="306"/>
      <c r="AB136" s="306"/>
      <c r="AC136" s="306"/>
      <c r="AD136" s="306"/>
      <c r="AE136" s="306"/>
      <c r="AF136" s="306"/>
    </row>
    <row r="137" spans="1:32" x14ac:dyDescent="0.2">
      <c r="A137" s="306"/>
      <c r="B137" s="306"/>
      <c r="C137" s="306"/>
      <c r="D137" s="306"/>
      <c r="E137" s="306"/>
      <c r="F137" s="306"/>
      <c r="G137" s="306"/>
      <c r="H137" s="306"/>
      <c r="I137" s="306"/>
      <c r="J137" s="306"/>
      <c r="K137" s="306"/>
      <c r="L137" s="306"/>
      <c r="M137" s="306"/>
      <c r="N137" s="306"/>
      <c r="O137" s="307"/>
      <c r="P137" s="308"/>
      <c r="Q137" s="306"/>
      <c r="R137" s="306"/>
      <c r="S137" s="306"/>
      <c r="T137" s="306"/>
      <c r="U137" s="306"/>
      <c r="V137" s="306"/>
      <c r="W137" s="306"/>
      <c r="X137" s="306"/>
      <c r="Y137" s="306"/>
      <c r="Z137" s="306"/>
      <c r="AA137" s="306"/>
      <c r="AB137" s="306"/>
      <c r="AC137" s="306"/>
      <c r="AD137" s="306"/>
      <c r="AE137" s="306"/>
      <c r="AF137" s="306"/>
    </row>
    <row r="138" spans="1:32" x14ac:dyDescent="0.2">
      <c r="A138" s="306"/>
      <c r="B138" s="306"/>
      <c r="C138" s="306"/>
      <c r="D138" s="306"/>
      <c r="E138" s="306"/>
      <c r="F138" s="306"/>
      <c r="G138" s="306"/>
      <c r="H138" s="306"/>
      <c r="I138" s="306"/>
      <c r="J138" s="306"/>
      <c r="K138" s="306"/>
      <c r="L138" s="306"/>
      <c r="M138" s="306"/>
      <c r="N138" s="306"/>
      <c r="O138" s="307"/>
      <c r="P138" s="308"/>
      <c r="Q138" s="306"/>
      <c r="R138" s="306"/>
      <c r="S138" s="306"/>
      <c r="T138" s="306"/>
      <c r="U138" s="306"/>
      <c r="V138" s="306"/>
      <c r="W138" s="306"/>
      <c r="X138" s="306"/>
      <c r="Y138" s="306"/>
      <c r="Z138" s="306"/>
      <c r="AA138" s="306"/>
      <c r="AB138" s="306"/>
      <c r="AC138" s="306"/>
      <c r="AD138" s="306"/>
      <c r="AE138" s="306"/>
      <c r="AF138" s="306"/>
    </row>
    <row r="139" spans="1:32" x14ac:dyDescent="0.2">
      <c r="A139" s="306"/>
      <c r="B139" s="306"/>
      <c r="C139" s="306"/>
      <c r="D139" s="306"/>
      <c r="E139" s="306"/>
      <c r="F139" s="306"/>
      <c r="G139" s="306"/>
      <c r="H139" s="306"/>
      <c r="I139" s="306"/>
      <c r="J139" s="306"/>
      <c r="K139" s="306"/>
      <c r="L139" s="306"/>
      <c r="M139" s="306"/>
      <c r="N139" s="306"/>
      <c r="O139" s="307"/>
      <c r="P139" s="308"/>
      <c r="Q139" s="306"/>
      <c r="R139" s="306"/>
      <c r="S139" s="306"/>
      <c r="T139" s="306"/>
      <c r="U139" s="306"/>
      <c r="V139" s="306"/>
      <c r="W139" s="306"/>
      <c r="X139" s="306"/>
      <c r="Y139" s="306"/>
      <c r="Z139" s="306"/>
      <c r="AA139" s="306"/>
      <c r="AB139" s="306"/>
      <c r="AC139" s="306"/>
      <c r="AD139" s="306"/>
      <c r="AE139" s="306"/>
      <c r="AF139" s="306"/>
    </row>
    <row r="140" spans="1:32" x14ac:dyDescent="0.2">
      <c r="A140" s="306"/>
      <c r="B140" s="306"/>
      <c r="C140" s="306"/>
      <c r="D140" s="306"/>
      <c r="E140" s="306"/>
      <c r="F140" s="306"/>
      <c r="G140" s="306"/>
      <c r="H140" s="306"/>
      <c r="I140" s="306"/>
      <c r="J140" s="306"/>
      <c r="K140" s="306"/>
      <c r="L140" s="306"/>
      <c r="M140" s="306"/>
      <c r="N140" s="306"/>
      <c r="O140" s="307"/>
      <c r="P140" s="308"/>
      <c r="Q140" s="306"/>
      <c r="R140" s="306"/>
      <c r="S140" s="306"/>
      <c r="T140" s="306"/>
      <c r="U140" s="306"/>
      <c r="V140" s="306"/>
      <c r="W140" s="306"/>
      <c r="X140" s="306"/>
      <c r="Y140" s="306"/>
      <c r="Z140" s="306"/>
      <c r="AA140" s="306"/>
      <c r="AB140" s="306"/>
      <c r="AC140" s="306"/>
      <c r="AD140" s="306"/>
      <c r="AE140" s="306"/>
      <c r="AF140" s="306"/>
    </row>
    <row r="141" spans="1:32" x14ac:dyDescent="0.2">
      <c r="A141" s="306"/>
      <c r="B141" s="306"/>
      <c r="C141" s="306"/>
      <c r="D141" s="306"/>
      <c r="E141" s="306"/>
      <c r="F141" s="306"/>
      <c r="G141" s="306"/>
      <c r="H141" s="306"/>
      <c r="I141" s="306"/>
      <c r="J141" s="306"/>
      <c r="K141" s="306"/>
      <c r="L141" s="306"/>
      <c r="M141" s="306"/>
      <c r="N141" s="306"/>
      <c r="O141" s="307"/>
      <c r="P141" s="308"/>
      <c r="Q141" s="306"/>
      <c r="R141" s="306"/>
      <c r="S141" s="306"/>
      <c r="T141" s="306"/>
      <c r="U141" s="306"/>
      <c r="V141" s="306"/>
      <c r="W141" s="306"/>
      <c r="X141" s="306"/>
      <c r="Y141" s="306"/>
      <c r="Z141" s="306"/>
      <c r="AA141" s="306"/>
      <c r="AB141" s="306"/>
      <c r="AC141" s="306"/>
      <c r="AD141" s="306"/>
      <c r="AE141" s="306"/>
      <c r="AF141" s="306"/>
    </row>
    <row r="142" spans="1:32" x14ac:dyDescent="0.2">
      <c r="A142" s="306"/>
      <c r="B142" s="306"/>
      <c r="C142" s="306"/>
      <c r="D142" s="306"/>
      <c r="E142" s="306"/>
      <c r="F142" s="306"/>
      <c r="G142" s="306"/>
      <c r="H142" s="306"/>
      <c r="I142" s="306"/>
      <c r="J142" s="306"/>
      <c r="K142" s="306"/>
      <c r="L142" s="306"/>
      <c r="M142" s="306"/>
      <c r="N142" s="306"/>
      <c r="O142" s="307"/>
      <c r="P142" s="308"/>
      <c r="Q142" s="306"/>
      <c r="R142" s="306"/>
      <c r="S142" s="306"/>
      <c r="T142" s="306"/>
      <c r="U142" s="306"/>
      <c r="V142" s="306"/>
      <c r="W142" s="306"/>
      <c r="X142" s="306"/>
      <c r="Y142" s="306"/>
      <c r="Z142" s="306"/>
      <c r="AA142" s="306"/>
      <c r="AB142" s="306"/>
      <c r="AC142" s="306"/>
      <c r="AD142" s="306"/>
      <c r="AE142" s="306"/>
      <c r="AF142" s="306"/>
    </row>
    <row r="143" spans="1:32" x14ac:dyDescent="0.2">
      <c r="A143" s="306"/>
      <c r="B143" s="306"/>
      <c r="C143" s="306"/>
      <c r="D143" s="306"/>
      <c r="E143" s="306"/>
      <c r="F143" s="306"/>
      <c r="G143" s="306"/>
      <c r="H143" s="306"/>
      <c r="I143" s="306"/>
      <c r="J143" s="306"/>
      <c r="K143" s="306"/>
      <c r="L143" s="306"/>
      <c r="M143" s="306"/>
      <c r="N143" s="306"/>
      <c r="O143" s="307"/>
      <c r="P143" s="308"/>
      <c r="Q143" s="306"/>
      <c r="R143" s="306"/>
      <c r="S143" s="306"/>
      <c r="T143" s="306"/>
      <c r="U143" s="306"/>
      <c r="V143" s="306"/>
      <c r="W143" s="306"/>
      <c r="X143" s="306"/>
      <c r="Y143" s="306"/>
      <c r="Z143" s="306"/>
      <c r="AA143" s="306"/>
      <c r="AB143" s="306"/>
      <c r="AC143" s="306"/>
      <c r="AD143" s="306"/>
      <c r="AE143" s="306"/>
      <c r="AF143" s="306"/>
    </row>
    <row r="144" spans="1:32" x14ac:dyDescent="0.2">
      <c r="A144" s="306"/>
      <c r="B144" s="306"/>
      <c r="C144" s="306"/>
      <c r="D144" s="306"/>
      <c r="E144" s="306"/>
      <c r="F144" s="306"/>
      <c r="G144" s="306"/>
      <c r="H144" s="306"/>
      <c r="I144" s="306"/>
      <c r="J144" s="306"/>
      <c r="K144" s="306"/>
      <c r="L144" s="306"/>
      <c r="M144" s="306"/>
      <c r="N144" s="306"/>
      <c r="O144" s="307"/>
      <c r="P144" s="308"/>
      <c r="Q144" s="306"/>
      <c r="R144" s="306"/>
      <c r="S144" s="306"/>
      <c r="T144" s="306"/>
      <c r="U144" s="306"/>
      <c r="V144" s="306"/>
      <c r="W144" s="306"/>
      <c r="X144" s="306"/>
      <c r="Y144" s="306"/>
      <c r="Z144" s="306"/>
      <c r="AA144" s="306"/>
      <c r="AB144" s="306"/>
      <c r="AC144" s="306"/>
      <c r="AD144" s="306"/>
      <c r="AE144" s="306"/>
      <c r="AF144" s="306"/>
    </row>
    <row r="145" spans="1:32" x14ac:dyDescent="0.2">
      <c r="A145" s="306"/>
      <c r="B145" s="306"/>
      <c r="C145" s="306"/>
      <c r="D145" s="306"/>
      <c r="E145" s="306"/>
      <c r="F145" s="306"/>
      <c r="G145" s="306"/>
      <c r="H145" s="306"/>
      <c r="I145" s="306"/>
      <c r="J145" s="306"/>
      <c r="K145" s="306"/>
      <c r="L145" s="306"/>
      <c r="M145" s="306"/>
      <c r="N145" s="306"/>
      <c r="O145" s="307"/>
      <c r="P145" s="308"/>
      <c r="Q145" s="306"/>
      <c r="R145" s="306"/>
      <c r="S145" s="306"/>
      <c r="T145" s="306"/>
      <c r="U145" s="306"/>
      <c r="V145" s="306"/>
      <c r="W145" s="306"/>
      <c r="X145" s="306"/>
      <c r="Y145" s="306"/>
      <c r="Z145" s="306"/>
      <c r="AA145" s="306"/>
      <c r="AB145" s="306"/>
      <c r="AC145" s="306"/>
      <c r="AD145" s="306"/>
      <c r="AE145" s="306"/>
      <c r="AF145" s="306"/>
    </row>
    <row r="146" spans="1:32" x14ac:dyDescent="0.2">
      <c r="A146" s="306"/>
      <c r="B146" s="306"/>
      <c r="C146" s="306"/>
      <c r="D146" s="306"/>
      <c r="E146" s="306"/>
      <c r="F146" s="306"/>
      <c r="G146" s="306"/>
      <c r="H146" s="306"/>
      <c r="I146" s="306"/>
      <c r="J146" s="306"/>
      <c r="K146" s="306"/>
      <c r="L146" s="306"/>
      <c r="M146" s="306"/>
      <c r="N146" s="306"/>
      <c r="O146" s="307"/>
      <c r="P146" s="308"/>
      <c r="Q146" s="306"/>
      <c r="R146" s="306"/>
      <c r="S146" s="306"/>
      <c r="T146" s="306"/>
      <c r="U146" s="306"/>
      <c r="V146" s="306"/>
      <c r="W146" s="306"/>
      <c r="X146" s="306"/>
      <c r="Y146" s="306"/>
      <c r="Z146" s="306"/>
      <c r="AA146" s="306"/>
      <c r="AB146" s="306"/>
      <c r="AC146" s="306"/>
      <c r="AD146" s="306"/>
      <c r="AE146" s="306"/>
      <c r="AF146" s="306"/>
    </row>
    <row r="147" spans="1:32" x14ac:dyDescent="0.2">
      <c r="A147" s="306"/>
      <c r="B147" s="306"/>
      <c r="C147" s="306"/>
      <c r="D147" s="306"/>
      <c r="E147" s="306"/>
      <c r="F147" s="306"/>
      <c r="G147" s="306"/>
      <c r="H147" s="306"/>
      <c r="I147" s="306"/>
      <c r="J147" s="306"/>
      <c r="K147" s="306"/>
      <c r="L147" s="306"/>
      <c r="M147" s="306"/>
      <c r="N147" s="306"/>
      <c r="O147" s="307"/>
      <c r="P147" s="308"/>
      <c r="Q147" s="306"/>
      <c r="R147" s="306"/>
      <c r="S147" s="306"/>
      <c r="T147" s="306"/>
      <c r="U147" s="306"/>
      <c r="V147" s="306"/>
      <c r="W147" s="306"/>
      <c r="X147" s="306"/>
      <c r="Y147" s="306"/>
      <c r="Z147" s="306"/>
      <c r="AA147" s="306"/>
      <c r="AB147" s="306"/>
      <c r="AC147" s="306"/>
      <c r="AD147" s="306"/>
      <c r="AE147" s="306"/>
      <c r="AF147" s="306"/>
    </row>
    <row r="148" spans="1:32" x14ac:dyDescent="0.2">
      <c r="A148" s="306"/>
      <c r="B148" s="306"/>
      <c r="C148" s="306"/>
      <c r="D148" s="306"/>
      <c r="E148" s="306"/>
      <c r="F148" s="306"/>
      <c r="G148" s="306"/>
      <c r="H148" s="306"/>
      <c r="I148" s="306"/>
      <c r="J148" s="306"/>
      <c r="K148" s="306"/>
      <c r="L148" s="306"/>
      <c r="M148" s="306"/>
      <c r="N148" s="306"/>
      <c r="O148" s="307"/>
      <c r="P148" s="308"/>
      <c r="Q148" s="306"/>
      <c r="R148" s="306"/>
      <c r="S148" s="306"/>
      <c r="T148" s="306"/>
      <c r="U148" s="306"/>
      <c r="V148" s="306"/>
      <c r="W148" s="306"/>
      <c r="X148" s="306"/>
      <c r="Y148" s="306"/>
      <c r="Z148" s="306"/>
      <c r="AA148" s="306"/>
      <c r="AB148" s="306"/>
      <c r="AC148" s="306"/>
      <c r="AD148" s="306"/>
      <c r="AE148" s="306"/>
      <c r="AF148" s="306"/>
    </row>
    <row r="149" spans="1:32" x14ac:dyDescent="0.2">
      <c r="A149" s="306"/>
      <c r="B149" s="306"/>
      <c r="C149" s="306"/>
      <c r="D149" s="306"/>
      <c r="E149" s="306"/>
      <c r="F149" s="306"/>
      <c r="G149" s="306"/>
      <c r="H149" s="306"/>
      <c r="I149" s="306"/>
      <c r="J149" s="306"/>
      <c r="K149" s="306"/>
      <c r="L149" s="306"/>
      <c r="M149" s="306"/>
      <c r="N149" s="306"/>
      <c r="O149" s="307"/>
      <c r="P149" s="308"/>
      <c r="Q149" s="306"/>
      <c r="R149" s="306"/>
      <c r="S149" s="306"/>
      <c r="T149" s="306"/>
      <c r="U149" s="306"/>
      <c r="V149" s="306"/>
      <c r="W149" s="306"/>
      <c r="X149" s="306"/>
      <c r="Y149" s="306"/>
      <c r="Z149" s="306"/>
      <c r="AA149" s="306"/>
      <c r="AB149" s="306"/>
      <c r="AC149" s="306"/>
      <c r="AD149" s="306"/>
      <c r="AE149" s="306"/>
      <c r="AF149" s="306"/>
    </row>
    <row r="150" spans="1:32" x14ac:dyDescent="0.2">
      <c r="A150" s="306"/>
      <c r="B150" s="306"/>
      <c r="C150" s="306"/>
      <c r="D150" s="306"/>
      <c r="E150" s="306"/>
      <c r="F150" s="306"/>
      <c r="G150" s="306"/>
      <c r="H150" s="306"/>
      <c r="I150" s="306"/>
      <c r="J150" s="306"/>
      <c r="K150" s="306"/>
      <c r="L150" s="306"/>
      <c r="M150" s="306"/>
      <c r="N150" s="306"/>
      <c r="O150" s="307"/>
      <c r="P150" s="308"/>
      <c r="Q150" s="306"/>
      <c r="R150" s="306"/>
      <c r="S150" s="306"/>
      <c r="T150" s="306"/>
      <c r="U150" s="306"/>
      <c r="V150" s="306"/>
      <c r="W150" s="306"/>
      <c r="X150" s="306"/>
      <c r="Y150" s="306"/>
      <c r="Z150" s="306"/>
      <c r="AA150" s="306"/>
      <c r="AB150" s="306"/>
      <c r="AC150" s="306"/>
      <c r="AD150" s="306"/>
      <c r="AE150" s="306"/>
      <c r="AF150" s="306"/>
    </row>
    <row r="151" spans="1:32" x14ac:dyDescent="0.2">
      <c r="A151" s="306"/>
      <c r="B151" s="306"/>
      <c r="C151" s="306"/>
      <c r="D151" s="306"/>
      <c r="E151" s="306"/>
      <c r="F151" s="306"/>
      <c r="G151" s="306"/>
      <c r="H151" s="306"/>
      <c r="I151" s="306"/>
      <c r="J151" s="306"/>
      <c r="K151" s="306"/>
      <c r="L151" s="306"/>
      <c r="M151" s="306"/>
      <c r="N151" s="306"/>
      <c r="O151" s="307"/>
      <c r="P151" s="308"/>
      <c r="Q151" s="306"/>
      <c r="R151" s="306"/>
      <c r="S151" s="306"/>
      <c r="T151" s="306"/>
      <c r="U151" s="306"/>
      <c r="V151" s="306"/>
      <c r="W151" s="306"/>
      <c r="X151" s="306"/>
      <c r="Y151" s="306"/>
      <c r="Z151" s="306"/>
      <c r="AA151" s="306"/>
      <c r="AB151" s="306"/>
      <c r="AC151" s="306"/>
      <c r="AD151" s="306"/>
      <c r="AE151" s="306"/>
      <c r="AF151" s="306"/>
    </row>
    <row r="152" spans="1:32" x14ac:dyDescent="0.2">
      <c r="A152" s="306"/>
      <c r="B152" s="306"/>
      <c r="C152" s="306"/>
      <c r="D152" s="306"/>
      <c r="E152" s="306"/>
      <c r="F152" s="306"/>
      <c r="G152" s="306"/>
      <c r="H152" s="306"/>
      <c r="I152" s="306"/>
      <c r="J152" s="306"/>
      <c r="K152" s="306"/>
      <c r="L152" s="306"/>
      <c r="M152" s="306"/>
      <c r="N152" s="306"/>
      <c r="O152" s="307"/>
      <c r="P152" s="308"/>
      <c r="Q152" s="306"/>
      <c r="R152" s="306"/>
      <c r="S152" s="306"/>
      <c r="T152" s="306"/>
      <c r="U152" s="306"/>
      <c r="V152" s="306"/>
      <c r="W152" s="306"/>
      <c r="X152" s="306"/>
      <c r="Y152" s="306"/>
      <c r="Z152" s="306"/>
      <c r="AA152" s="306"/>
      <c r="AB152" s="306"/>
      <c r="AC152" s="306"/>
      <c r="AD152" s="306"/>
      <c r="AE152" s="306"/>
      <c r="AF152" s="306"/>
    </row>
    <row r="153" spans="1:32" x14ac:dyDescent="0.2">
      <c r="A153" s="306"/>
      <c r="B153" s="306"/>
      <c r="C153" s="306"/>
      <c r="D153" s="306"/>
      <c r="E153" s="306"/>
      <c r="F153" s="306"/>
      <c r="G153" s="306"/>
      <c r="H153" s="306"/>
      <c r="I153" s="306"/>
      <c r="J153" s="306"/>
      <c r="K153" s="306"/>
      <c r="L153" s="306"/>
      <c r="M153" s="306"/>
      <c r="N153" s="306"/>
      <c r="O153" s="307"/>
      <c r="P153" s="308"/>
      <c r="Q153" s="306"/>
      <c r="R153" s="306"/>
      <c r="S153" s="306"/>
      <c r="T153" s="306"/>
      <c r="U153" s="306"/>
      <c r="V153" s="306"/>
      <c r="W153" s="306"/>
      <c r="X153" s="306"/>
      <c r="Y153" s="306"/>
      <c r="Z153" s="306"/>
      <c r="AA153" s="306"/>
      <c r="AB153" s="306"/>
      <c r="AC153" s="306"/>
      <c r="AD153" s="306"/>
      <c r="AE153" s="306"/>
      <c r="AF153" s="306"/>
    </row>
    <row r="154" spans="1:32" x14ac:dyDescent="0.2">
      <c r="A154" s="306"/>
      <c r="B154" s="306"/>
      <c r="C154" s="306"/>
      <c r="D154" s="306"/>
      <c r="E154" s="306"/>
      <c r="F154" s="306"/>
      <c r="G154" s="306"/>
      <c r="H154" s="306"/>
      <c r="I154" s="306"/>
      <c r="J154" s="306"/>
      <c r="K154" s="306"/>
      <c r="L154" s="306"/>
      <c r="M154" s="306"/>
      <c r="N154" s="306"/>
      <c r="O154" s="307"/>
      <c r="P154" s="308"/>
      <c r="Q154" s="306"/>
      <c r="R154" s="306"/>
      <c r="S154" s="306"/>
      <c r="T154" s="306"/>
      <c r="U154" s="306"/>
      <c r="V154" s="306"/>
      <c r="W154" s="306"/>
      <c r="X154" s="306"/>
      <c r="Y154" s="306"/>
      <c r="Z154" s="306"/>
      <c r="AA154" s="306"/>
      <c r="AB154" s="306"/>
      <c r="AC154" s="306"/>
      <c r="AD154" s="306"/>
      <c r="AE154" s="306"/>
      <c r="AF154" s="306"/>
    </row>
    <row r="155" spans="1:32" x14ac:dyDescent="0.2">
      <c r="A155" s="306"/>
      <c r="B155" s="306"/>
      <c r="C155" s="306"/>
      <c r="D155" s="306"/>
      <c r="E155" s="306"/>
      <c r="F155" s="306"/>
      <c r="G155" s="306"/>
      <c r="H155" s="306"/>
      <c r="I155" s="306"/>
      <c r="J155" s="306"/>
      <c r="K155" s="306"/>
      <c r="L155" s="306"/>
      <c r="M155" s="306"/>
      <c r="N155" s="306"/>
      <c r="O155" s="307"/>
      <c r="P155" s="308"/>
      <c r="Q155" s="306"/>
      <c r="R155" s="306"/>
      <c r="S155" s="306"/>
      <c r="T155" s="306"/>
      <c r="U155" s="306"/>
      <c r="V155" s="306"/>
      <c r="W155" s="306"/>
      <c r="X155" s="306"/>
      <c r="Y155" s="306"/>
      <c r="Z155" s="306"/>
      <c r="AA155" s="306"/>
      <c r="AB155" s="306"/>
      <c r="AC155" s="306"/>
      <c r="AD155" s="306"/>
      <c r="AE155" s="306"/>
      <c r="AF155" s="306"/>
    </row>
    <row r="156" spans="1:32" x14ac:dyDescent="0.2">
      <c r="A156" s="306"/>
      <c r="B156" s="306"/>
      <c r="C156" s="306"/>
      <c r="D156" s="306"/>
      <c r="E156" s="306"/>
      <c r="F156" s="306"/>
      <c r="G156" s="306"/>
      <c r="H156" s="306"/>
      <c r="I156" s="306"/>
      <c r="J156" s="306"/>
      <c r="K156" s="306"/>
      <c r="L156" s="306"/>
      <c r="M156" s="306"/>
      <c r="N156" s="306"/>
      <c r="O156" s="307"/>
      <c r="P156" s="308"/>
      <c r="Q156" s="306"/>
      <c r="R156" s="306"/>
      <c r="S156" s="306"/>
      <c r="T156" s="306"/>
      <c r="U156" s="306"/>
      <c r="V156" s="306"/>
      <c r="W156" s="306"/>
      <c r="X156" s="306"/>
      <c r="Y156" s="306"/>
      <c r="Z156" s="306"/>
      <c r="AA156" s="306"/>
      <c r="AB156" s="306"/>
      <c r="AC156" s="306"/>
      <c r="AD156" s="306"/>
      <c r="AE156" s="306"/>
      <c r="AF156" s="306"/>
    </row>
    <row r="157" spans="1:32" x14ac:dyDescent="0.2">
      <c r="A157" s="306"/>
      <c r="B157" s="306"/>
      <c r="C157" s="306"/>
      <c r="D157" s="306"/>
      <c r="E157" s="306"/>
      <c r="F157" s="306"/>
      <c r="G157" s="306"/>
      <c r="H157" s="306"/>
      <c r="I157" s="306"/>
      <c r="J157" s="306"/>
      <c r="K157" s="306"/>
      <c r="L157" s="306"/>
      <c r="M157" s="306"/>
      <c r="N157" s="306"/>
      <c r="O157" s="307"/>
      <c r="P157" s="308"/>
      <c r="Q157" s="306"/>
      <c r="R157" s="306"/>
      <c r="S157" s="306"/>
      <c r="T157" s="306"/>
      <c r="U157" s="306"/>
      <c r="V157" s="306"/>
      <c r="W157" s="306"/>
      <c r="X157" s="306"/>
      <c r="Y157" s="306"/>
      <c r="Z157" s="306"/>
      <c r="AA157" s="306"/>
      <c r="AB157" s="306"/>
      <c r="AC157" s="306"/>
      <c r="AD157" s="306"/>
      <c r="AE157" s="306"/>
      <c r="AF157" s="306"/>
    </row>
    <row r="158" spans="1:32" x14ac:dyDescent="0.2">
      <c r="A158" s="306"/>
      <c r="B158" s="306"/>
      <c r="C158" s="306"/>
      <c r="D158" s="306"/>
      <c r="E158" s="306"/>
      <c r="F158" s="306"/>
      <c r="G158" s="306"/>
      <c r="H158" s="306"/>
      <c r="I158" s="306"/>
      <c r="J158" s="306"/>
      <c r="K158" s="306"/>
      <c r="L158" s="306"/>
      <c r="M158" s="306"/>
      <c r="N158" s="306"/>
      <c r="O158" s="307"/>
      <c r="P158" s="308"/>
      <c r="Q158" s="306"/>
      <c r="R158" s="306"/>
      <c r="S158" s="306"/>
      <c r="T158" s="306"/>
      <c r="U158" s="306"/>
      <c r="V158" s="306"/>
      <c r="W158" s="306"/>
      <c r="X158" s="306"/>
      <c r="Y158" s="306"/>
      <c r="Z158" s="306"/>
      <c r="AA158" s="306"/>
      <c r="AB158" s="306"/>
      <c r="AC158" s="306"/>
      <c r="AD158" s="306"/>
      <c r="AE158" s="306"/>
      <c r="AF158" s="306"/>
    </row>
    <row r="159" spans="1:32" x14ac:dyDescent="0.2">
      <c r="A159" s="306"/>
      <c r="B159" s="306"/>
      <c r="C159" s="306"/>
      <c r="D159" s="306"/>
      <c r="E159" s="306"/>
      <c r="F159" s="306"/>
      <c r="G159" s="306"/>
      <c r="H159" s="306"/>
      <c r="I159" s="306"/>
      <c r="J159" s="306"/>
      <c r="K159" s="306"/>
      <c r="L159" s="306"/>
      <c r="M159" s="306"/>
      <c r="N159" s="306"/>
      <c r="O159" s="307"/>
      <c r="P159" s="308"/>
      <c r="Q159" s="306"/>
      <c r="R159" s="306"/>
      <c r="S159" s="306"/>
      <c r="T159" s="306"/>
      <c r="U159" s="306"/>
      <c r="V159" s="306"/>
      <c r="W159" s="306"/>
      <c r="X159" s="306"/>
      <c r="Y159" s="306"/>
      <c r="Z159" s="306"/>
      <c r="AA159" s="306"/>
      <c r="AB159" s="306"/>
      <c r="AC159" s="306"/>
      <c r="AD159" s="306"/>
      <c r="AE159" s="306"/>
      <c r="AF159" s="306"/>
    </row>
    <row r="160" spans="1:32" x14ac:dyDescent="0.2">
      <c r="A160" s="306"/>
      <c r="B160" s="306"/>
      <c r="C160" s="306"/>
      <c r="D160" s="306"/>
      <c r="E160" s="306"/>
      <c r="F160" s="306"/>
      <c r="G160" s="306"/>
      <c r="H160" s="306"/>
      <c r="I160" s="306"/>
      <c r="J160" s="306"/>
      <c r="K160" s="306"/>
      <c r="L160" s="306"/>
      <c r="M160" s="306"/>
      <c r="N160" s="306"/>
      <c r="O160" s="307"/>
      <c r="P160" s="308"/>
      <c r="Q160" s="306"/>
      <c r="R160" s="306"/>
      <c r="S160" s="306"/>
      <c r="T160" s="306"/>
      <c r="U160" s="306"/>
      <c r="V160" s="306"/>
      <c r="W160" s="306"/>
      <c r="X160" s="306"/>
      <c r="Y160" s="306"/>
      <c r="Z160" s="306"/>
      <c r="AA160" s="306"/>
      <c r="AB160" s="306"/>
      <c r="AC160" s="306"/>
      <c r="AD160" s="306"/>
      <c r="AE160" s="306"/>
      <c r="AF160" s="306"/>
    </row>
    <row r="161" spans="1:32" x14ac:dyDescent="0.2">
      <c r="A161" s="306"/>
      <c r="B161" s="306"/>
      <c r="C161" s="306"/>
      <c r="D161" s="306"/>
      <c r="E161" s="306"/>
      <c r="F161" s="306"/>
      <c r="G161" s="306"/>
      <c r="H161" s="306"/>
      <c r="I161" s="306"/>
      <c r="J161" s="306"/>
      <c r="K161" s="306"/>
      <c r="L161" s="306"/>
      <c r="M161" s="306"/>
      <c r="N161" s="306"/>
      <c r="O161" s="307"/>
      <c r="P161" s="308"/>
      <c r="Q161" s="306"/>
      <c r="R161" s="306"/>
      <c r="S161" s="306"/>
      <c r="T161" s="306"/>
      <c r="U161" s="306"/>
      <c r="V161" s="306"/>
      <c r="W161" s="306"/>
      <c r="X161" s="306"/>
      <c r="Y161" s="306"/>
      <c r="Z161" s="306"/>
      <c r="AA161" s="306"/>
      <c r="AB161" s="306"/>
      <c r="AC161" s="306"/>
      <c r="AD161" s="306"/>
      <c r="AE161" s="306"/>
      <c r="AF161" s="306"/>
    </row>
    <row r="162" spans="1:32" x14ac:dyDescent="0.2">
      <c r="A162" s="306"/>
      <c r="B162" s="306"/>
      <c r="C162" s="306"/>
      <c r="D162" s="306"/>
      <c r="E162" s="306"/>
      <c r="F162" s="306"/>
      <c r="G162" s="306"/>
      <c r="H162" s="306"/>
      <c r="I162" s="306"/>
      <c r="J162" s="306"/>
      <c r="K162" s="306"/>
      <c r="L162" s="306"/>
      <c r="M162" s="306"/>
      <c r="N162" s="306"/>
      <c r="O162" s="307"/>
      <c r="P162" s="308"/>
      <c r="Q162" s="306"/>
      <c r="R162" s="306"/>
      <c r="S162" s="306"/>
      <c r="T162" s="306"/>
      <c r="U162" s="306"/>
      <c r="V162" s="306"/>
      <c r="W162" s="306"/>
      <c r="X162" s="306"/>
      <c r="Y162" s="306"/>
      <c r="Z162" s="306"/>
      <c r="AA162" s="306"/>
      <c r="AB162" s="306"/>
      <c r="AC162" s="306"/>
      <c r="AD162" s="306"/>
      <c r="AE162" s="306"/>
      <c r="AF162" s="306"/>
    </row>
    <row r="163" spans="1:32" x14ac:dyDescent="0.2">
      <c r="A163" s="306"/>
      <c r="B163" s="306"/>
      <c r="C163" s="306"/>
      <c r="D163" s="306"/>
      <c r="E163" s="306"/>
      <c r="F163" s="306"/>
      <c r="G163" s="306"/>
      <c r="H163" s="306"/>
      <c r="I163" s="306"/>
      <c r="J163" s="306"/>
      <c r="K163" s="306"/>
      <c r="L163" s="306"/>
      <c r="M163" s="306"/>
      <c r="N163" s="306"/>
      <c r="O163" s="307"/>
      <c r="P163" s="308"/>
      <c r="Q163" s="306"/>
      <c r="R163" s="306"/>
      <c r="S163" s="306"/>
      <c r="T163" s="306"/>
      <c r="U163" s="306"/>
      <c r="V163" s="306"/>
      <c r="W163" s="306"/>
      <c r="X163" s="306"/>
      <c r="Y163" s="306"/>
      <c r="Z163" s="306"/>
      <c r="AA163" s="306"/>
      <c r="AB163" s="306"/>
      <c r="AC163" s="306"/>
      <c r="AD163" s="306"/>
      <c r="AE163" s="306"/>
      <c r="AF163" s="306"/>
    </row>
    <row r="164" spans="1:32" x14ac:dyDescent="0.2">
      <c r="A164" s="306"/>
      <c r="B164" s="306"/>
      <c r="C164" s="306"/>
      <c r="D164" s="306"/>
      <c r="E164" s="306"/>
      <c r="F164" s="306"/>
      <c r="G164" s="306"/>
      <c r="H164" s="306"/>
      <c r="I164" s="306"/>
      <c r="J164" s="306"/>
      <c r="K164" s="306"/>
      <c r="L164" s="306"/>
      <c r="M164" s="306"/>
      <c r="N164" s="306"/>
      <c r="O164" s="307"/>
      <c r="P164" s="308"/>
      <c r="Q164" s="306"/>
      <c r="R164" s="306"/>
      <c r="S164" s="306"/>
      <c r="T164" s="306"/>
      <c r="U164" s="306"/>
      <c r="V164" s="306"/>
      <c r="W164" s="306"/>
      <c r="X164" s="306"/>
      <c r="Y164" s="306"/>
      <c r="Z164" s="306"/>
      <c r="AA164" s="306"/>
      <c r="AB164" s="306"/>
      <c r="AC164" s="306"/>
      <c r="AD164" s="306"/>
      <c r="AE164" s="306"/>
      <c r="AF164" s="306"/>
    </row>
    <row r="165" spans="1:32" x14ac:dyDescent="0.2">
      <c r="A165" s="306"/>
      <c r="B165" s="306"/>
      <c r="C165" s="306"/>
      <c r="D165" s="306"/>
      <c r="E165" s="306"/>
      <c r="F165" s="306"/>
      <c r="G165" s="306"/>
      <c r="H165" s="306"/>
      <c r="I165" s="306"/>
      <c r="J165" s="306"/>
      <c r="K165" s="306"/>
      <c r="L165" s="306"/>
      <c r="M165" s="306"/>
      <c r="N165" s="306"/>
      <c r="O165" s="307"/>
      <c r="P165" s="308"/>
      <c r="Q165" s="306"/>
      <c r="R165" s="306"/>
      <c r="S165" s="306"/>
      <c r="T165" s="306"/>
      <c r="U165" s="306"/>
      <c r="V165" s="306"/>
      <c r="W165" s="306"/>
      <c r="X165" s="306"/>
      <c r="Y165" s="306"/>
      <c r="Z165" s="306"/>
      <c r="AA165" s="306"/>
      <c r="AB165" s="306"/>
      <c r="AC165" s="306"/>
      <c r="AD165" s="306"/>
      <c r="AE165" s="306"/>
      <c r="AF165" s="306"/>
    </row>
    <row r="166" spans="1:32" x14ac:dyDescent="0.2">
      <c r="A166" s="306"/>
      <c r="B166" s="306"/>
      <c r="C166" s="306"/>
      <c r="D166" s="306"/>
      <c r="E166" s="306"/>
      <c r="F166" s="306"/>
      <c r="G166" s="306"/>
      <c r="H166" s="306"/>
      <c r="I166" s="306"/>
      <c r="J166" s="306"/>
      <c r="K166" s="306"/>
      <c r="L166" s="306"/>
      <c r="M166" s="306"/>
      <c r="N166" s="306"/>
      <c r="O166" s="307"/>
      <c r="P166" s="308"/>
      <c r="Q166" s="306"/>
      <c r="R166" s="306"/>
      <c r="S166" s="306"/>
      <c r="T166" s="306"/>
      <c r="U166" s="306"/>
      <c r="V166" s="306"/>
      <c r="W166" s="306"/>
      <c r="X166" s="306"/>
      <c r="Y166" s="306"/>
      <c r="Z166" s="306"/>
      <c r="AA166" s="306"/>
      <c r="AB166" s="306"/>
      <c r="AC166" s="306"/>
      <c r="AD166" s="306"/>
      <c r="AE166" s="306"/>
      <c r="AF166" s="306"/>
    </row>
    <row r="167" spans="1:32" x14ac:dyDescent="0.2">
      <c r="A167" s="306"/>
      <c r="B167" s="306"/>
      <c r="C167" s="306"/>
      <c r="D167" s="306"/>
      <c r="E167" s="306"/>
      <c r="F167" s="306"/>
      <c r="G167" s="306"/>
      <c r="H167" s="306"/>
      <c r="I167" s="306"/>
      <c r="J167" s="306"/>
      <c r="K167" s="306"/>
      <c r="L167" s="306"/>
      <c r="M167" s="306"/>
      <c r="N167" s="306"/>
      <c r="O167" s="307"/>
      <c r="P167" s="308"/>
      <c r="Q167" s="306"/>
      <c r="R167" s="306"/>
      <c r="S167" s="306"/>
      <c r="T167" s="306"/>
      <c r="U167" s="306"/>
      <c r="V167" s="306"/>
      <c r="W167" s="306"/>
      <c r="X167" s="306"/>
      <c r="Y167" s="306"/>
      <c r="Z167" s="306"/>
      <c r="AA167" s="306"/>
      <c r="AB167" s="306"/>
      <c r="AC167" s="306"/>
      <c r="AD167" s="306"/>
      <c r="AE167" s="306"/>
      <c r="AF167" s="306"/>
    </row>
    <row r="168" spans="1:32" x14ac:dyDescent="0.2">
      <c r="A168" s="306"/>
      <c r="B168" s="306"/>
      <c r="C168" s="306"/>
      <c r="D168" s="306"/>
      <c r="E168" s="306"/>
      <c r="F168" s="306"/>
      <c r="G168" s="306"/>
      <c r="H168" s="306"/>
      <c r="I168" s="306"/>
      <c r="J168" s="306"/>
      <c r="K168" s="306"/>
      <c r="L168" s="306"/>
      <c r="M168" s="306"/>
      <c r="N168" s="306"/>
      <c r="O168" s="307"/>
      <c r="P168" s="308"/>
      <c r="Q168" s="306"/>
      <c r="R168" s="306"/>
      <c r="S168" s="306"/>
      <c r="T168" s="306"/>
      <c r="U168" s="306"/>
      <c r="V168" s="306"/>
      <c r="W168" s="306"/>
      <c r="X168" s="306"/>
      <c r="Y168" s="306"/>
      <c r="Z168" s="306"/>
      <c r="AA168" s="306"/>
      <c r="AB168" s="306"/>
      <c r="AC168" s="306"/>
      <c r="AD168" s="306"/>
      <c r="AE168" s="306"/>
      <c r="AF168" s="306"/>
    </row>
    <row r="169" spans="1:32" x14ac:dyDescent="0.2">
      <c r="A169" s="306"/>
      <c r="B169" s="306"/>
      <c r="C169" s="306"/>
      <c r="D169" s="306"/>
      <c r="E169" s="306"/>
      <c r="F169" s="306"/>
      <c r="G169" s="306"/>
      <c r="H169" s="306"/>
      <c r="I169" s="306"/>
      <c r="J169" s="306"/>
      <c r="K169" s="306"/>
      <c r="L169" s="306"/>
      <c r="M169" s="306"/>
      <c r="N169" s="306"/>
      <c r="O169" s="307"/>
      <c r="P169" s="308"/>
      <c r="Q169" s="306"/>
      <c r="R169" s="306"/>
      <c r="S169" s="306"/>
      <c r="T169" s="306"/>
      <c r="U169" s="306"/>
      <c r="V169" s="306"/>
      <c r="W169" s="306"/>
      <c r="X169" s="306"/>
      <c r="Y169" s="306"/>
      <c r="Z169" s="306"/>
      <c r="AA169" s="306"/>
      <c r="AB169" s="306"/>
      <c r="AC169" s="306"/>
      <c r="AD169" s="306"/>
      <c r="AE169" s="306"/>
      <c r="AF169" s="306"/>
    </row>
    <row r="170" spans="1:32" x14ac:dyDescent="0.2">
      <c r="A170" s="306"/>
      <c r="B170" s="306"/>
      <c r="C170" s="306"/>
      <c r="D170" s="306"/>
      <c r="E170" s="306"/>
      <c r="F170" s="306"/>
      <c r="G170" s="306"/>
      <c r="H170" s="306"/>
      <c r="I170" s="306"/>
      <c r="J170" s="306"/>
      <c r="K170" s="306"/>
      <c r="L170" s="306"/>
      <c r="M170" s="306"/>
      <c r="N170" s="306"/>
      <c r="O170" s="307"/>
      <c r="P170" s="308"/>
      <c r="Q170" s="306"/>
      <c r="R170" s="306"/>
      <c r="S170" s="306"/>
      <c r="T170" s="306"/>
      <c r="U170" s="306"/>
      <c r="V170" s="306"/>
      <c r="W170" s="306"/>
      <c r="X170" s="306"/>
      <c r="Y170" s="306"/>
      <c r="Z170" s="306"/>
      <c r="AA170" s="306"/>
      <c r="AB170" s="306"/>
      <c r="AC170" s="306"/>
      <c r="AD170" s="306"/>
      <c r="AE170" s="306"/>
      <c r="AF170" s="306"/>
    </row>
    <row r="171" spans="1:32" x14ac:dyDescent="0.2">
      <c r="A171" s="306"/>
      <c r="B171" s="306"/>
      <c r="C171" s="306"/>
      <c r="D171" s="306"/>
      <c r="E171" s="306"/>
      <c r="F171" s="306"/>
      <c r="G171" s="306"/>
      <c r="H171" s="306"/>
      <c r="I171" s="306"/>
      <c r="J171" s="306"/>
      <c r="K171" s="306"/>
      <c r="L171" s="306"/>
      <c r="M171" s="306"/>
      <c r="N171" s="306"/>
      <c r="O171" s="307"/>
      <c r="P171" s="308"/>
      <c r="Q171" s="306"/>
      <c r="R171" s="306"/>
      <c r="S171" s="306"/>
      <c r="T171" s="306"/>
      <c r="U171" s="306"/>
      <c r="V171" s="306"/>
      <c r="W171" s="306"/>
      <c r="X171" s="306"/>
      <c r="Y171" s="306"/>
      <c r="Z171" s="306"/>
      <c r="AA171" s="306"/>
      <c r="AB171" s="306"/>
      <c r="AC171" s="306"/>
      <c r="AD171" s="306"/>
      <c r="AE171" s="306"/>
      <c r="AF171" s="306"/>
    </row>
    <row r="172" spans="1:32" x14ac:dyDescent="0.2">
      <c r="A172" s="306"/>
      <c r="B172" s="306"/>
      <c r="C172" s="306"/>
      <c r="D172" s="306"/>
      <c r="E172" s="306"/>
      <c r="F172" s="306"/>
      <c r="G172" s="306"/>
      <c r="H172" s="306"/>
      <c r="I172" s="306"/>
      <c r="J172" s="306"/>
      <c r="K172" s="306"/>
      <c r="L172" s="306"/>
      <c r="M172" s="306"/>
      <c r="N172" s="306"/>
      <c r="O172" s="307"/>
      <c r="P172" s="308"/>
      <c r="Q172" s="306"/>
      <c r="R172" s="306"/>
      <c r="S172" s="306"/>
      <c r="T172" s="306"/>
      <c r="U172" s="306"/>
      <c r="V172" s="306"/>
      <c r="W172" s="306"/>
      <c r="X172" s="306"/>
      <c r="Y172" s="306"/>
      <c r="Z172" s="306"/>
      <c r="AA172" s="306"/>
      <c r="AB172" s="306"/>
      <c r="AC172" s="306"/>
      <c r="AD172" s="306"/>
      <c r="AE172" s="306"/>
      <c r="AF172" s="306"/>
    </row>
    <row r="173" spans="1:32" x14ac:dyDescent="0.2">
      <c r="A173" s="306"/>
      <c r="B173" s="306"/>
      <c r="C173" s="306"/>
      <c r="D173" s="306"/>
      <c r="E173" s="306"/>
      <c r="F173" s="306"/>
      <c r="G173" s="306"/>
      <c r="H173" s="306"/>
      <c r="I173" s="306"/>
      <c r="J173" s="306"/>
      <c r="K173" s="306"/>
      <c r="L173" s="306"/>
      <c r="M173" s="306"/>
      <c r="N173" s="306"/>
      <c r="O173" s="307"/>
      <c r="P173" s="308"/>
      <c r="Q173" s="306"/>
      <c r="R173" s="306"/>
      <c r="S173" s="306"/>
      <c r="T173" s="306"/>
      <c r="U173" s="306"/>
      <c r="V173" s="306"/>
      <c r="W173" s="306"/>
      <c r="X173" s="306"/>
      <c r="Y173" s="306"/>
      <c r="Z173" s="306"/>
      <c r="AA173" s="306"/>
      <c r="AB173" s="306"/>
      <c r="AC173" s="306"/>
      <c r="AD173" s="306"/>
      <c r="AE173" s="306"/>
      <c r="AF173" s="306"/>
    </row>
    <row r="174" spans="1:32" x14ac:dyDescent="0.2">
      <c r="A174" s="306"/>
      <c r="B174" s="306"/>
      <c r="C174" s="306"/>
      <c r="D174" s="306"/>
      <c r="E174" s="306"/>
      <c r="F174" s="306"/>
      <c r="G174" s="306"/>
      <c r="H174" s="306"/>
      <c r="I174" s="306"/>
      <c r="J174" s="306"/>
      <c r="K174" s="306"/>
      <c r="L174" s="306"/>
      <c r="M174" s="306"/>
      <c r="N174" s="306"/>
      <c r="O174" s="307"/>
      <c r="P174" s="308"/>
      <c r="Q174" s="306"/>
      <c r="R174" s="306"/>
      <c r="S174" s="306"/>
      <c r="T174" s="306"/>
      <c r="U174" s="306"/>
      <c r="V174" s="306"/>
      <c r="W174" s="306"/>
      <c r="X174" s="306"/>
      <c r="Y174" s="306"/>
      <c r="Z174" s="306"/>
      <c r="AA174" s="306"/>
      <c r="AB174" s="306"/>
      <c r="AC174" s="306"/>
      <c r="AD174" s="306"/>
      <c r="AE174" s="306"/>
      <c r="AF174" s="306"/>
    </row>
    <row r="175" spans="1:32" x14ac:dyDescent="0.2">
      <c r="A175" s="306"/>
      <c r="B175" s="306"/>
      <c r="C175" s="306"/>
      <c r="D175" s="306"/>
      <c r="E175" s="306"/>
      <c r="F175" s="306"/>
      <c r="G175" s="306"/>
      <c r="H175" s="306"/>
      <c r="I175" s="306"/>
      <c r="J175" s="306"/>
      <c r="K175" s="306"/>
      <c r="L175" s="306"/>
      <c r="M175" s="306"/>
      <c r="N175" s="306"/>
      <c r="O175" s="307"/>
      <c r="P175" s="308"/>
      <c r="Q175" s="306"/>
      <c r="R175" s="306"/>
      <c r="S175" s="306"/>
      <c r="T175" s="306"/>
      <c r="U175" s="306"/>
      <c r="V175" s="306"/>
      <c r="W175" s="306"/>
      <c r="X175" s="306"/>
      <c r="Y175" s="306"/>
      <c r="Z175" s="306"/>
      <c r="AA175" s="306"/>
      <c r="AB175" s="306"/>
      <c r="AC175" s="306"/>
      <c r="AD175" s="306"/>
      <c r="AE175" s="306"/>
      <c r="AF175" s="306"/>
    </row>
    <row r="176" spans="1:32" x14ac:dyDescent="0.2">
      <c r="A176" s="306"/>
      <c r="B176" s="306"/>
      <c r="C176" s="306"/>
      <c r="D176" s="306"/>
      <c r="E176" s="306"/>
      <c r="F176" s="306"/>
      <c r="G176" s="306"/>
      <c r="H176" s="306"/>
      <c r="I176" s="306"/>
      <c r="J176" s="306"/>
      <c r="K176" s="306"/>
      <c r="L176" s="306"/>
      <c r="M176" s="306"/>
      <c r="N176" s="306"/>
      <c r="O176" s="307"/>
      <c r="P176" s="308"/>
      <c r="Q176" s="306"/>
      <c r="R176" s="306"/>
      <c r="S176" s="306"/>
      <c r="T176" s="306"/>
      <c r="U176" s="306"/>
      <c r="V176" s="306"/>
      <c r="W176" s="306"/>
      <c r="X176" s="306"/>
      <c r="Y176" s="306"/>
      <c r="Z176" s="306"/>
      <c r="AA176" s="306"/>
      <c r="AB176" s="306"/>
      <c r="AC176" s="306"/>
      <c r="AD176" s="306"/>
      <c r="AE176" s="306"/>
      <c r="AF176" s="306"/>
    </row>
    <row r="177" spans="1:32" x14ac:dyDescent="0.2">
      <c r="A177" s="306"/>
      <c r="B177" s="306"/>
      <c r="C177" s="306"/>
      <c r="D177" s="306"/>
      <c r="E177" s="306"/>
      <c r="F177" s="306"/>
      <c r="G177" s="306"/>
      <c r="H177" s="306"/>
      <c r="I177" s="306"/>
      <c r="J177" s="306"/>
      <c r="K177" s="306"/>
      <c r="L177" s="306"/>
      <c r="M177" s="306"/>
      <c r="N177" s="306"/>
      <c r="O177" s="307"/>
      <c r="P177" s="308"/>
      <c r="Q177" s="306"/>
      <c r="R177" s="306"/>
      <c r="S177" s="306"/>
      <c r="T177" s="306"/>
      <c r="U177" s="306"/>
      <c r="V177" s="306"/>
      <c r="W177" s="306"/>
      <c r="X177" s="306"/>
      <c r="Y177" s="306"/>
      <c r="Z177" s="306"/>
      <c r="AA177" s="306"/>
      <c r="AB177" s="306"/>
      <c r="AC177" s="306"/>
      <c r="AD177" s="306"/>
      <c r="AE177" s="306"/>
      <c r="AF177" s="306"/>
    </row>
    <row r="178" spans="1:32" x14ac:dyDescent="0.2">
      <c r="A178" s="306"/>
      <c r="B178" s="306"/>
      <c r="C178" s="306"/>
      <c r="D178" s="306"/>
      <c r="E178" s="306"/>
      <c r="F178" s="306"/>
      <c r="G178" s="306"/>
      <c r="H178" s="306"/>
      <c r="I178" s="306"/>
      <c r="J178" s="306"/>
      <c r="K178" s="306"/>
      <c r="L178" s="306"/>
      <c r="M178" s="306"/>
      <c r="N178" s="306"/>
      <c r="O178" s="307"/>
      <c r="P178" s="308"/>
      <c r="Q178" s="306"/>
      <c r="R178" s="306"/>
      <c r="S178" s="306"/>
      <c r="T178" s="306"/>
      <c r="U178" s="306"/>
      <c r="V178" s="306"/>
      <c r="W178" s="306"/>
      <c r="X178" s="306"/>
      <c r="Y178" s="306"/>
      <c r="Z178" s="306"/>
      <c r="AA178" s="306"/>
      <c r="AB178" s="306"/>
      <c r="AC178" s="306"/>
      <c r="AD178" s="306"/>
      <c r="AE178" s="306"/>
      <c r="AF178" s="306"/>
    </row>
    <row r="179" spans="1:32" x14ac:dyDescent="0.2">
      <c r="A179" s="306"/>
      <c r="B179" s="306"/>
      <c r="C179" s="306"/>
      <c r="D179" s="306"/>
      <c r="E179" s="306"/>
      <c r="F179" s="306"/>
      <c r="G179" s="306"/>
      <c r="H179" s="306"/>
      <c r="I179" s="306"/>
      <c r="J179" s="306"/>
      <c r="K179" s="306"/>
      <c r="L179" s="306"/>
      <c r="M179" s="306"/>
      <c r="N179" s="306"/>
      <c r="O179" s="307"/>
      <c r="P179" s="308"/>
      <c r="Q179" s="306"/>
      <c r="R179" s="306"/>
      <c r="S179" s="306"/>
      <c r="T179" s="306"/>
      <c r="U179" s="306"/>
      <c r="V179" s="306"/>
      <c r="W179" s="306"/>
      <c r="X179" s="306"/>
      <c r="Y179" s="306"/>
      <c r="Z179" s="306"/>
      <c r="AA179" s="306"/>
      <c r="AB179" s="306"/>
      <c r="AC179" s="306"/>
      <c r="AD179" s="306"/>
      <c r="AE179" s="306"/>
      <c r="AF179" s="306"/>
    </row>
    <row r="180" spans="1:32" x14ac:dyDescent="0.2">
      <c r="A180" s="306"/>
      <c r="B180" s="306"/>
      <c r="C180" s="306"/>
      <c r="D180" s="306"/>
      <c r="E180" s="306"/>
      <c r="F180" s="306"/>
      <c r="G180" s="306"/>
      <c r="H180" s="306"/>
      <c r="I180" s="306"/>
      <c r="J180" s="306"/>
      <c r="K180" s="306"/>
      <c r="L180" s="306"/>
      <c r="M180" s="306"/>
      <c r="N180" s="306"/>
      <c r="O180" s="307"/>
      <c r="P180" s="308"/>
      <c r="Q180" s="306"/>
      <c r="R180" s="306"/>
      <c r="S180" s="306"/>
      <c r="T180" s="306"/>
      <c r="U180" s="306"/>
      <c r="V180" s="306"/>
      <c r="W180" s="306"/>
      <c r="X180" s="306"/>
      <c r="Y180" s="306"/>
      <c r="Z180" s="306"/>
      <c r="AA180" s="306"/>
      <c r="AB180" s="306"/>
      <c r="AC180" s="306"/>
      <c r="AD180" s="306"/>
      <c r="AE180" s="306"/>
      <c r="AF180" s="306"/>
    </row>
    <row r="181" spans="1:32" x14ac:dyDescent="0.2">
      <c r="A181" s="306"/>
      <c r="B181" s="306"/>
      <c r="C181" s="306"/>
      <c r="D181" s="306"/>
      <c r="E181" s="306"/>
      <c r="F181" s="306"/>
      <c r="G181" s="306"/>
      <c r="H181" s="306"/>
      <c r="I181" s="306"/>
      <c r="J181" s="306"/>
      <c r="K181" s="306"/>
      <c r="L181" s="306"/>
      <c r="M181" s="306"/>
      <c r="N181" s="306"/>
      <c r="O181" s="307"/>
      <c r="P181" s="308"/>
      <c r="Q181" s="306"/>
      <c r="R181" s="306"/>
      <c r="S181" s="306"/>
      <c r="T181" s="306"/>
      <c r="U181" s="306"/>
      <c r="V181" s="306"/>
      <c r="W181" s="306"/>
      <c r="X181" s="306"/>
      <c r="Y181" s="306"/>
      <c r="Z181" s="306"/>
      <c r="AA181" s="306"/>
      <c r="AB181" s="306"/>
      <c r="AC181" s="306"/>
      <c r="AD181" s="306"/>
      <c r="AE181" s="306"/>
      <c r="AF181" s="306"/>
    </row>
    <row r="182" spans="1:32" x14ac:dyDescent="0.2">
      <c r="A182" s="306"/>
      <c r="B182" s="306"/>
      <c r="C182" s="306"/>
      <c r="D182" s="306"/>
      <c r="E182" s="306"/>
      <c r="F182" s="306"/>
      <c r="G182" s="306"/>
      <c r="H182" s="306"/>
      <c r="I182" s="306"/>
      <c r="J182" s="306"/>
      <c r="K182" s="306"/>
      <c r="L182" s="306"/>
      <c r="M182" s="306"/>
      <c r="N182" s="306"/>
      <c r="O182" s="307"/>
      <c r="P182" s="308"/>
      <c r="Q182" s="306"/>
      <c r="R182" s="306"/>
      <c r="S182" s="306"/>
      <c r="T182" s="306"/>
      <c r="U182" s="306"/>
      <c r="V182" s="306"/>
      <c r="W182" s="306"/>
      <c r="X182" s="306"/>
      <c r="Y182" s="306"/>
      <c r="Z182" s="306"/>
      <c r="AA182" s="306"/>
      <c r="AB182" s="306"/>
      <c r="AC182" s="306"/>
      <c r="AD182" s="306"/>
      <c r="AE182" s="306"/>
      <c r="AF182" s="306"/>
    </row>
    <row r="183" spans="1:32" x14ac:dyDescent="0.2">
      <c r="A183" s="306"/>
      <c r="B183" s="306"/>
      <c r="C183" s="306"/>
      <c r="D183" s="306"/>
      <c r="E183" s="306"/>
      <c r="F183" s="306"/>
      <c r="G183" s="306"/>
      <c r="H183" s="306"/>
      <c r="I183" s="306"/>
      <c r="J183" s="306"/>
      <c r="K183" s="306"/>
      <c r="L183" s="306"/>
      <c r="M183" s="306"/>
      <c r="N183" s="306"/>
      <c r="O183" s="307"/>
      <c r="P183" s="308"/>
      <c r="Q183" s="306"/>
      <c r="R183" s="306"/>
      <c r="S183" s="306"/>
      <c r="T183" s="306"/>
      <c r="U183" s="306"/>
      <c r="V183" s="306"/>
      <c r="W183" s="306"/>
      <c r="X183" s="306"/>
      <c r="Y183" s="306"/>
      <c r="Z183" s="306"/>
      <c r="AA183" s="306"/>
      <c r="AB183" s="306"/>
      <c r="AC183" s="306"/>
      <c r="AD183" s="306"/>
      <c r="AE183" s="306"/>
      <c r="AF183" s="306"/>
    </row>
    <row r="184" spans="1:32" x14ac:dyDescent="0.2">
      <c r="A184" s="306"/>
      <c r="B184" s="306"/>
      <c r="C184" s="306"/>
      <c r="D184" s="306"/>
      <c r="E184" s="306"/>
      <c r="F184" s="306"/>
      <c r="G184" s="306"/>
      <c r="H184" s="306"/>
      <c r="I184" s="306"/>
      <c r="J184" s="306"/>
      <c r="K184" s="306"/>
      <c r="L184" s="306"/>
      <c r="M184" s="306"/>
      <c r="N184" s="306"/>
      <c r="O184" s="307"/>
      <c r="P184" s="308"/>
      <c r="Q184" s="306"/>
      <c r="R184" s="306"/>
      <c r="S184" s="306"/>
      <c r="T184" s="306"/>
      <c r="U184" s="306"/>
      <c r="V184" s="306"/>
      <c r="W184" s="306"/>
      <c r="X184" s="306"/>
      <c r="Y184" s="306"/>
      <c r="Z184" s="306"/>
      <c r="AA184" s="306"/>
      <c r="AB184" s="306"/>
      <c r="AC184" s="306"/>
      <c r="AD184" s="306"/>
      <c r="AE184" s="306"/>
      <c r="AF184" s="306"/>
    </row>
    <row r="185" spans="1:32" x14ac:dyDescent="0.2">
      <c r="A185" s="306"/>
      <c r="B185" s="306"/>
      <c r="C185" s="306"/>
      <c r="D185" s="306"/>
      <c r="E185" s="306"/>
      <c r="F185" s="306"/>
      <c r="G185" s="306"/>
      <c r="H185" s="306"/>
      <c r="I185" s="306"/>
      <c r="J185" s="306"/>
      <c r="K185" s="306"/>
      <c r="L185" s="306"/>
      <c r="M185" s="306"/>
      <c r="N185" s="306"/>
      <c r="O185" s="307"/>
      <c r="P185" s="308"/>
      <c r="Q185" s="306"/>
      <c r="R185" s="306"/>
      <c r="S185" s="306"/>
      <c r="T185" s="306"/>
      <c r="U185" s="306"/>
      <c r="V185" s="306"/>
      <c r="W185" s="306"/>
      <c r="X185" s="306"/>
      <c r="Y185" s="306"/>
      <c r="Z185" s="306"/>
      <c r="AA185" s="306"/>
      <c r="AB185" s="306"/>
      <c r="AC185" s="306"/>
      <c r="AD185" s="306"/>
      <c r="AE185" s="306"/>
      <c r="AF185" s="306"/>
    </row>
    <row r="186" spans="1:32" x14ac:dyDescent="0.2">
      <c r="A186" s="306"/>
      <c r="B186" s="306"/>
      <c r="C186" s="306"/>
      <c r="D186" s="306"/>
      <c r="E186" s="306"/>
      <c r="F186" s="306"/>
      <c r="G186" s="306"/>
      <c r="H186" s="306"/>
      <c r="I186" s="306"/>
      <c r="J186" s="306"/>
      <c r="K186" s="306"/>
      <c r="L186" s="306"/>
      <c r="M186" s="306"/>
      <c r="N186" s="306"/>
      <c r="O186" s="307"/>
      <c r="P186" s="308"/>
      <c r="Q186" s="306"/>
      <c r="R186" s="306"/>
      <c r="S186" s="306"/>
      <c r="T186" s="306"/>
      <c r="U186" s="306"/>
      <c r="V186" s="306"/>
      <c r="W186" s="306"/>
      <c r="X186" s="306"/>
      <c r="Y186" s="306"/>
      <c r="Z186" s="306"/>
      <c r="AA186" s="306"/>
      <c r="AB186" s="306"/>
      <c r="AC186" s="306"/>
      <c r="AD186" s="306"/>
      <c r="AE186" s="306"/>
      <c r="AF186" s="306"/>
    </row>
    <row r="187" spans="1:32" x14ac:dyDescent="0.2">
      <c r="A187" s="306"/>
      <c r="B187" s="306"/>
      <c r="C187" s="306"/>
      <c r="D187" s="306"/>
      <c r="E187" s="306"/>
      <c r="F187" s="306"/>
      <c r="G187" s="306"/>
      <c r="H187" s="306"/>
      <c r="I187" s="306"/>
      <c r="J187" s="306"/>
      <c r="K187" s="306"/>
      <c r="L187" s="306"/>
      <c r="M187" s="306"/>
      <c r="N187" s="306"/>
      <c r="O187" s="307"/>
      <c r="P187" s="308"/>
      <c r="Q187" s="306"/>
      <c r="R187" s="306"/>
      <c r="S187" s="306"/>
      <c r="T187" s="306"/>
      <c r="U187" s="306"/>
      <c r="V187" s="306"/>
      <c r="W187" s="306"/>
      <c r="X187" s="306"/>
      <c r="Y187" s="306"/>
      <c r="Z187" s="306"/>
      <c r="AA187" s="306"/>
      <c r="AB187" s="306"/>
      <c r="AC187" s="306"/>
      <c r="AD187" s="306"/>
      <c r="AE187" s="306"/>
      <c r="AF187" s="306"/>
    </row>
    <row r="188" spans="1:32" x14ac:dyDescent="0.2">
      <c r="A188" s="306"/>
      <c r="B188" s="306"/>
      <c r="C188" s="306"/>
      <c r="D188" s="306"/>
      <c r="E188" s="306"/>
      <c r="F188" s="306"/>
      <c r="G188" s="306"/>
      <c r="H188" s="306"/>
      <c r="I188" s="306"/>
      <c r="J188" s="306"/>
      <c r="K188" s="306"/>
      <c r="L188" s="306"/>
      <c r="M188" s="306"/>
      <c r="N188" s="306"/>
      <c r="O188" s="307"/>
      <c r="P188" s="308"/>
      <c r="Q188" s="306"/>
      <c r="R188" s="306"/>
      <c r="S188" s="306"/>
      <c r="T188" s="306"/>
      <c r="U188" s="306"/>
      <c r="V188" s="306"/>
      <c r="W188" s="306"/>
      <c r="X188" s="306"/>
      <c r="Y188" s="306"/>
      <c r="Z188" s="306"/>
      <c r="AA188" s="306"/>
      <c r="AB188" s="306"/>
      <c r="AC188" s="306"/>
      <c r="AD188" s="306"/>
      <c r="AE188" s="306"/>
      <c r="AF188" s="306"/>
    </row>
    <row r="189" spans="1:32" x14ac:dyDescent="0.2">
      <c r="A189" s="306"/>
      <c r="B189" s="306"/>
      <c r="C189" s="306"/>
      <c r="D189" s="306"/>
      <c r="E189" s="306"/>
      <c r="F189" s="306"/>
      <c r="G189" s="306"/>
      <c r="H189" s="306"/>
      <c r="I189" s="306"/>
      <c r="J189" s="306"/>
      <c r="K189" s="306"/>
      <c r="L189" s="306"/>
      <c r="M189" s="306"/>
      <c r="N189" s="306"/>
      <c r="O189" s="307"/>
      <c r="P189" s="308"/>
      <c r="Q189" s="306"/>
      <c r="R189" s="306"/>
      <c r="S189" s="306"/>
      <c r="T189" s="306"/>
      <c r="U189" s="306"/>
      <c r="V189" s="306"/>
      <c r="W189" s="306"/>
      <c r="X189" s="306"/>
      <c r="Y189" s="306"/>
      <c r="Z189" s="306"/>
      <c r="AA189" s="306"/>
      <c r="AB189" s="306"/>
      <c r="AC189" s="306"/>
      <c r="AD189" s="306"/>
      <c r="AE189" s="306"/>
      <c r="AF189" s="306"/>
    </row>
    <row r="190" spans="1:32" x14ac:dyDescent="0.2">
      <c r="A190" s="306"/>
      <c r="B190" s="306"/>
      <c r="C190" s="306"/>
      <c r="D190" s="306"/>
      <c r="E190" s="306"/>
      <c r="F190" s="306"/>
      <c r="G190" s="306"/>
      <c r="H190" s="306"/>
      <c r="I190" s="306"/>
      <c r="J190" s="306"/>
      <c r="K190" s="306"/>
      <c r="L190" s="306"/>
      <c r="M190" s="306"/>
      <c r="N190" s="306"/>
      <c r="O190" s="307"/>
      <c r="P190" s="308"/>
      <c r="Q190" s="306"/>
      <c r="R190" s="306"/>
      <c r="S190" s="306"/>
      <c r="T190" s="306"/>
      <c r="U190" s="306"/>
      <c r="V190" s="306"/>
      <c r="W190" s="306"/>
      <c r="X190" s="306"/>
      <c r="Y190" s="306"/>
      <c r="Z190" s="306"/>
      <c r="AA190" s="306"/>
      <c r="AB190" s="306"/>
      <c r="AC190" s="306"/>
      <c r="AD190" s="306"/>
      <c r="AE190" s="306"/>
      <c r="AF190" s="306"/>
    </row>
    <row r="191" spans="1:32" x14ac:dyDescent="0.2">
      <c r="A191" s="306"/>
      <c r="B191" s="306"/>
      <c r="C191" s="306"/>
      <c r="D191" s="306"/>
      <c r="E191" s="306"/>
      <c r="F191" s="306"/>
      <c r="G191" s="306"/>
      <c r="H191" s="306"/>
      <c r="I191" s="306"/>
      <c r="J191" s="306"/>
      <c r="K191" s="306"/>
      <c r="L191" s="306"/>
      <c r="M191" s="306"/>
      <c r="N191" s="306"/>
      <c r="O191" s="307"/>
      <c r="P191" s="308"/>
      <c r="Q191" s="306"/>
      <c r="R191" s="306"/>
      <c r="S191" s="306"/>
      <c r="T191" s="306"/>
      <c r="U191" s="306"/>
      <c r="V191" s="306"/>
      <c r="W191" s="306"/>
      <c r="X191" s="306"/>
      <c r="Y191" s="306"/>
      <c r="Z191" s="306"/>
      <c r="AA191" s="306"/>
      <c r="AB191" s="306"/>
      <c r="AC191" s="306"/>
      <c r="AD191" s="306"/>
      <c r="AE191" s="306"/>
      <c r="AF191" s="306"/>
    </row>
    <row r="192" spans="1:32" x14ac:dyDescent="0.2">
      <c r="A192" s="306"/>
      <c r="B192" s="306"/>
      <c r="C192" s="306"/>
      <c r="D192" s="306"/>
      <c r="E192" s="306"/>
      <c r="F192" s="306"/>
      <c r="G192" s="306"/>
      <c r="H192" s="306"/>
      <c r="I192" s="306"/>
      <c r="J192" s="306"/>
      <c r="K192" s="306"/>
      <c r="L192" s="306"/>
      <c r="M192" s="306"/>
      <c r="N192" s="306"/>
      <c r="O192" s="307"/>
      <c r="P192" s="308"/>
      <c r="Q192" s="306"/>
      <c r="R192" s="306"/>
      <c r="S192" s="306"/>
      <c r="T192" s="306"/>
      <c r="U192" s="306"/>
      <c r="V192" s="306"/>
      <c r="W192" s="306"/>
      <c r="X192" s="306"/>
      <c r="Y192" s="306"/>
      <c r="Z192" s="306"/>
      <c r="AA192" s="306"/>
      <c r="AB192" s="306"/>
      <c r="AC192" s="306"/>
      <c r="AD192" s="306"/>
      <c r="AE192" s="306"/>
      <c r="AF192" s="306"/>
    </row>
    <row r="193" spans="1:32" x14ac:dyDescent="0.2">
      <c r="A193" s="306"/>
      <c r="B193" s="306"/>
      <c r="C193" s="306"/>
      <c r="D193" s="306"/>
      <c r="E193" s="306"/>
      <c r="F193" s="306"/>
      <c r="G193" s="306"/>
      <c r="H193" s="306"/>
      <c r="I193" s="306"/>
      <c r="J193" s="306"/>
      <c r="K193" s="306"/>
      <c r="L193" s="306"/>
      <c r="M193" s="306"/>
      <c r="N193" s="306"/>
      <c r="O193" s="307"/>
      <c r="P193" s="308"/>
      <c r="Q193" s="306"/>
      <c r="R193" s="306"/>
      <c r="S193" s="306"/>
      <c r="T193" s="306"/>
      <c r="U193" s="306"/>
      <c r="V193" s="306"/>
      <c r="W193" s="306"/>
      <c r="X193" s="306"/>
      <c r="Y193" s="306"/>
      <c r="Z193" s="306"/>
      <c r="AA193" s="306"/>
      <c r="AB193" s="306"/>
      <c r="AC193" s="306"/>
      <c r="AD193" s="306"/>
      <c r="AE193" s="306"/>
      <c r="AF193" s="306"/>
    </row>
    <row r="194" spans="1:32" x14ac:dyDescent="0.2">
      <c r="A194" s="306"/>
      <c r="B194" s="306"/>
      <c r="C194" s="306"/>
      <c r="D194" s="306"/>
      <c r="E194" s="306"/>
      <c r="F194" s="306"/>
      <c r="G194" s="306"/>
      <c r="H194" s="306"/>
      <c r="I194" s="306"/>
      <c r="J194" s="306"/>
      <c r="K194" s="306"/>
      <c r="L194" s="306"/>
      <c r="M194" s="306"/>
      <c r="N194" s="306"/>
      <c r="O194" s="307"/>
      <c r="P194" s="308"/>
      <c r="Q194" s="306"/>
      <c r="R194" s="306"/>
      <c r="S194" s="306"/>
      <c r="T194" s="306"/>
      <c r="U194" s="306"/>
      <c r="V194" s="306"/>
      <c r="W194" s="306"/>
      <c r="X194" s="306"/>
      <c r="Y194" s="306"/>
      <c r="Z194" s="306"/>
      <c r="AA194" s="306"/>
      <c r="AB194" s="306"/>
      <c r="AC194" s="306"/>
      <c r="AD194" s="306"/>
      <c r="AE194" s="306"/>
      <c r="AF194" s="306"/>
    </row>
    <row r="195" spans="1:32" x14ac:dyDescent="0.2">
      <c r="A195" s="306"/>
      <c r="B195" s="306"/>
      <c r="C195" s="306"/>
      <c r="D195" s="306"/>
      <c r="E195" s="306"/>
      <c r="F195" s="306"/>
      <c r="G195" s="306"/>
      <c r="H195" s="306"/>
      <c r="I195" s="306"/>
      <c r="J195" s="306"/>
      <c r="K195" s="306"/>
      <c r="L195" s="306"/>
      <c r="M195" s="306"/>
      <c r="N195" s="306"/>
      <c r="O195" s="307"/>
      <c r="P195" s="308"/>
      <c r="Q195" s="306"/>
      <c r="R195" s="306"/>
      <c r="S195" s="306"/>
      <c r="T195" s="306"/>
      <c r="U195" s="306"/>
      <c r="V195" s="306"/>
      <c r="W195" s="306"/>
      <c r="X195" s="306"/>
      <c r="Y195" s="306"/>
      <c r="Z195" s="306"/>
      <c r="AA195" s="306"/>
      <c r="AB195" s="306"/>
      <c r="AC195" s="306"/>
      <c r="AD195" s="306"/>
      <c r="AE195" s="306"/>
      <c r="AF195" s="306"/>
    </row>
    <row r="196" spans="1:32" x14ac:dyDescent="0.2">
      <c r="A196" s="306"/>
      <c r="B196" s="306"/>
      <c r="C196" s="306"/>
      <c r="D196" s="306"/>
      <c r="E196" s="306"/>
      <c r="F196" s="306"/>
      <c r="G196" s="306"/>
      <c r="H196" s="306"/>
      <c r="I196" s="306"/>
      <c r="J196" s="306"/>
      <c r="K196" s="306"/>
      <c r="L196" s="306"/>
      <c r="M196" s="306"/>
      <c r="N196" s="306"/>
      <c r="O196" s="307"/>
      <c r="P196" s="308"/>
      <c r="Q196" s="306"/>
      <c r="R196" s="306"/>
      <c r="S196" s="306"/>
      <c r="T196" s="306"/>
      <c r="U196" s="306"/>
      <c r="V196" s="306"/>
      <c r="W196" s="306"/>
      <c r="X196" s="306"/>
      <c r="Y196" s="306"/>
      <c r="Z196" s="306"/>
      <c r="AA196" s="306"/>
      <c r="AB196" s="306"/>
      <c r="AC196" s="306"/>
      <c r="AD196" s="306"/>
      <c r="AE196" s="306"/>
      <c r="AF196" s="306"/>
    </row>
    <row r="197" spans="1:32" x14ac:dyDescent="0.2">
      <c r="A197" s="306"/>
      <c r="B197" s="306"/>
      <c r="C197" s="306"/>
      <c r="D197" s="306"/>
      <c r="E197" s="306"/>
      <c r="F197" s="306"/>
      <c r="G197" s="306"/>
      <c r="H197" s="306"/>
      <c r="I197" s="306"/>
      <c r="J197" s="306"/>
      <c r="K197" s="306"/>
      <c r="L197" s="306"/>
      <c r="M197" s="306"/>
      <c r="N197" s="306"/>
      <c r="O197" s="307"/>
      <c r="P197" s="308"/>
      <c r="Q197" s="306"/>
      <c r="R197" s="306"/>
      <c r="S197" s="306"/>
      <c r="T197" s="306"/>
      <c r="U197" s="306"/>
      <c r="V197" s="306"/>
      <c r="W197" s="306"/>
      <c r="X197" s="306"/>
      <c r="Y197" s="306"/>
      <c r="Z197" s="306"/>
      <c r="AA197" s="306"/>
      <c r="AB197" s="306"/>
      <c r="AC197" s="306"/>
      <c r="AD197" s="306"/>
      <c r="AE197" s="306"/>
      <c r="AF197" s="306"/>
    </row>
    <row r="198" spans="1:32" x14ac:dyDescent="0.2">
      <c r="A198" s="306"/>
      <c r="B198" s="306"/>
      <c r="C198" s="306"/>
      <c r="D198" s="306"/>
      <c r="E198" s="306"/>
      <c r="F198" s="306"/>
      <c r="G198" s="306"/>
      <c r="H198" s="306"/>
      <c r="I198" s="306"/>
      <c r="J198" s="306"/>
      <c r="K198" s="306"/>
      <c r="L198" s="306"/>
      <c r="M198" s="306"/>
      <c r="N198" s="306"/>
      <c r="O198" s="307"/>
      <c r="P198" s="308"/>
      <c r="Q198" s="306"/>
      <c r="R198" s="306"/>
      <c r="S198" s="306"/>
      <c r="T198" s="306"/>
      <c r="U198" s="306"/>
      <c r="V198" s="306"/>
      <c r="W198" s="306"/>
      <c r="X198" s="306"/>
      <c r="Y198" s="306"/>
      <c r="Z198" s="306"/>
      <c r="AA198" s="306"/>
      <c r="AB198" s="306"/>
      <c r="AC198" s="306"/>
      <c r="AD198" s="306"/>
      <c r="AE198" s="306"/>
      <c r="AF198" s="306"/>
    </row>
    <row r="199" spans="1:32" x14ac:dyDescent="0.2">
      <c r="A199" s="306"/>
      <c r="B199" s="306"/>
      <c r="C199" s="306"/>
      <c r="D199" s="306"/>
      <c r="E199" s="306"/>
      <c r="F199" s="306"/>
      <c r="G199" s="306"/>
      <c r="H199" s="306"/>
      <c r="I199" s="306"/>
      <c r="J199" s="306"/>
      <c r="K199" s="306"/>
      <c r="L199" s="306"/>
      <c r="M199" s="306"/>
      <c r="N199" s="306"/>
      <c r="O199" s="307"/>
      <c r="P199" s="308"/>
      <c r="Q199" s="306"/>
      <c r="R199" s="306"/>
      <c r="S199" s="306"/>
      <c r="T199" s="306"/>
      <c r="U199" s="306"/>
      <c r="V199" s="306"/>
      <c r="W199" s="306"/>
      <c r="X199" s="306"/>
      <c r="Y199" s="306"/>
      <c r="Z199" s="306"/>
      <c r="AA199" s="306"/>
      <c r="AB199" s="306"/>
      <c r="AC199" s="306"/>
      <c r="AD199" s="306"/>
      <c r="AE199" s="306"/>
      <c r="AF199" s="306"/>
    </row>
    <row r="200" spans="1:32" x14ac:dyDescent="0.2">
      <c r="A200" s="306"/>
      <c r="B200" s="306"/>
      <c r="C200" s="306"/>
      <c r="D200" s="306"/>
      <c r="E200" s="306"/>
      <c r="F200" s="306"/>
      <c r="G200" s="306"/>
      <c r="H200" s="306"/>
      <c r="I200" s="306"/>
      <c r="J200" s="306"/>
      <c r="K200" s="306"/>
      <c r="L200" s="306"/>
      <c r="M200" s="306"/>
      <c r="N200" s="306"/>
      <c r="O200" s="307"/>
      <c r="P200" s="308"/>
      <c r="Q200" s="306"/>
      <c r="R200" s="306"/>
      <c r="S200" s="306"/>
      <c r="T200" s="306"/>
      <c r="U200" s="306"/>
      <c r="V200" s="306"/>
      <c r="W200" s="306"/>
      <c r="X200" s="306"/>
      <c r="Y200" s="306"/>
      <c r="Z200" s="306"/>
      <c r="AA200" s="306"/>
      <c r="AB200" s="306"/>
      <c r="AC200" s="306"/>
      <c r="AD200" s="306"/>
      <c r="AE200" s="306"/>
      <c r="AF200" s="306"/>
    </row>
    <row r="201" spans="1:32" x14ac:dyDescent="0.2">
      <c r="A201" s="306"/>
      <c r="B201" s="306"/>
      <c r="C201" s="306"/>
      <c r="D201" s="306"/>
      <c r="E201" s="306"/>
      <c r="F201" s="306"/>
      <c r="G201" s="306"/>
      <c r="H201" s="306"/>
      <c r="I201" s="306"/>
      <c r="J201" s="306"/>
      <c r="K201" s="306"/>
      <c r="L201" s="306"/>
      <c r="M201" s="306"/>
      <c r="N201" s="306"/>
      <c r="O201" s="307"/>
      <c r="P201" s="308"/>
      <c r="Q201" s="306"/>
      <c r="R201" s="306"/>
      <c r="S201" s="306"/>
      <c r="T201" s="306"/>
      <c r="U201" s="306"/>
      <c r="V201" s="306"/>
      <c r="W201" s="306"/>
      <c r="X201" s="306"/>
      <c r="Y201" s="306"/>
      <c r="Z201" s="306"/>
      <c r="AA201" s="306"/>
      <c r="AB201" s="306"/>
      <c r="AC201" s="306"/>
      <c r="AD201" s="306"/>
      <c r="AE201" s="306"/>
      <c r="AF201" s="306"/>
    </row>
    <row r="202" spans="1:32" x14ac:dyDescent="0.2">
      <c r="A202" s="306"/>
      <c r="B202" s="306"/>
      <c r="C202" s="306"/>
      <c r="D202" s="306"/>
      <c r="E202" s="306"/>
      <c r="F202" s="306"/>
      <c r="G202" s="306"/>
      <c r="H202" s="306"/>
      <c r="I202" s="306"/>
      <c r="J202" s="306"/>
      <c r="K202" s="306"/>
      <c r="L202" s="306"/>
      <c r="M202" s="306"/>
      <c r="N202" s="306"/>
      <c r="O202" s="307"/>
      <c r="P202" s="308"/>
      <c r="Q202" s="306"/>
      <c r="R202" s="306"/>
      <c r="S202" s="306"/>
      <c r="T202" s="306"/>
      <c r="U202" s="306"/>
      <c r="V202" s="306"/>
      <c r="W202" s="306"/>
      <c r="X202" s="306"/>
      <c r="Y202" s="306"/>
      <c r="Z202" s="306"/>
      <c r="AA202" s="306"/>
      <c r="AB202" s="306"/>
      <c r="AC202" s="306"/>
      <c r="AD202" s="306"/>
      <c r="AE202" s="306"/>
      <c r="AF202" s="306"/>
    </row>
    <row r="203" spans="1:32" x14ac:dyDescent="0.2">
      <c r="A203" s="306"/>
      <c r="B203" s="306"/>
      <c r="C203" s="306"/>
      <c r="D203" s="306"/>
      <c r="E203" s="306"/>
      <c r="F203" s="306"/>
      <c r="G203" s="306"/>
      <c r="H203" s="306"/>
      <c r="I203" s="306"/>
      <c r="J203" s="306"/>
      <c r="K203" s="306"/>
      <c r="L203" s="306"/>
      <c r="M203" s="306"/>
      <c r="N203" s="306"/>
      <c r="O203" s="307"/>
      <c r="P203" s="308"/>
      <c r="Q203" s="306"/>
      <c r="R203" s="306"/>
      <c r="S203" s="306"/>
      <c r="T203" s="306"/>
      <c r="U203" s="306"/>
      <c r="V203" s="306"/>
      <c r="W203" s="306"/>
      <c r="X203" s="306"/>
      <c r="Y203" s="306"/>
      <c r="Z203" s="306"/>
      <c r="AA203" s="306"/>
      <c r="AB203" s="306"/>
      <c r="AC203" s="306"/>
      <c r="AD203" s="306"/>
      <c r="AE203" s="306"/>
      <c r="AF203" s="306"/>
    </row>
    <row r="204" spans="1:32" x14ac:dyDescent="0.2">
      <c r="A204" s="306"/>
      <c r="B204" s="306"/>
      <c r="C204" s="306"/>
      <c r="D204" s="306"/>
      <c r="E204" s="306"/>
      <c r="F204" s="306"/>
      <c r="G204" s="306"/>
      <c r="H204" s="306"/>
      <c r="I204" s="306"/>
      <c r="J204" s="306"/>
      <c r="K204" s="306"/>
      <c r="L204" s="306"/>
      <c r="M204" s="306"/>
      <c r="N204" s="306"/>
      <c r="O204" s="307"/>
      <c r="P204" s="308"/>
      <c r="Q204" s="306"/>
      <c r="R204" s="306"/>
      <c r="S204" s="306"/>
      <c r="T204" s="306"/>
      <c r="U204" s="306"/>
      <c r="V204" s="306"/>
      <c r="W204" s="306"/>
      <c r="X204" s="306"/>
      <c r="Y204" s="306"/>
      <c r="Z204" s="306"/>
      <c r="AA204" s="306"/>
      <c r="AB204" s="306"/>
      <c r="AC204" s="306"/>
      <c r="AD204" s="306"/>
      <c r="AE204" s="306"/>
      <c r="AF204" s="306"/>
    </row>
    <row r="205" spans="1:32" x14ac:dyDescent="0.2">
      <c r="A205" s="306"/>
      <c r="B205" s="306"/>
      <c r="C205" s="306"/>
      <c r="D205" s="306"/>
      <c r="E205" s="306"/>
      <c r="F205" s="306"/>
      <c r="G205" s="306"/>
      <c r="H205" s="306"/>
      <c r="I205" s="306"/>
      <c r="J205" s="306"/>
      <c r="K205" s="306"/>
      <c r="L205" s="306"/>
      <c r="M205" s="306"/>
      <c r="N205" s="306"/>
      <c r="O205" s="307"/>
      <c r="P205" s="308"/>
      <c r="Q205" s="306"/>
      <c r="R205" s="306"/>
      <c r="S205" s="306"/>
      <c r="T205" s="306"/>
      <c r="U205" s="306"/>
      <c r="V205" s="306"/>
      <c r="W205" s="306"/>
      <c r="X205" s="306"/>
      <c r="Y205" s="306"/>
      <c r="Z205" s="306"/>
      <c r="AA205" s="306"/>
      <c r="AB205" s="306"/>
      <c r="AC205" s="306"/>
      <c r="AD205" s="306"/>
      <c r="AE205" s="306"/>
      <c r="AF205" s="306"/>
    </row>
    <row r="206" spans="1:32" x14ac:dyDescent="0.2">
      <c r="A206" s="306"/>
      <c r="B206" s="306"/>
      <c r="C206" s="306"/>
      <c r="D206" s="306"/>
      <c r="E206" s="306"/>
      <c r="F206" s="306"/>
      <c r="G206" s="306"/>
      <c r="H206" s="306"/>
      <c r="I206" s="306"/>
      <c r="J206" s="306"/>
      <c r="K206" s="306"/>
      <c r="L206" s="306"/>
      <c r="M206" s="306"/>
      <c r="N206" s="306"/>
      <c r="O206" s="307"/>
      <c r="P206" s="308"/>
      <c r="Q206" s="306"/>
      <c r="R206" s="306"/>
      <c r="S206" s="306"/>
      <c r="T206" s="306"/>
      <c r="U206" s="306"/>
      <c r="V206" s="306"/>
      <c r="W206" s="306"/>
      <c r="X206" s="306"/>
      <c r="Y206" s="306"/>
      <c r="Z206" s="306"/>
      <c r="AA206" s="306"/>
      <c r="AB206" s="306"/>
      <c r="AC206" s="306"/>
      <c r="AD206" s="306"/>
      <c r="AE206" s="306"/>
      <c r="AF206" s="306"/>
    </row>
    <row r="207" spans="1:32" x14ac:dyDescent="0.2">
      <c r="A207" s="306"/>
      <c r="B207" s="306"/>
      <c r="C207" s="306"/>
      <c r="D207" s="306"/>
      <c r="E207" s="306"/>
      <c r="F207" s="306"/>
      <c r="G207" s="306"/>
      <c r="H207" s="306"/>
      <c r="I207" s="306"/>
      <c r="J207" s="306"/>
      <c r="K207" s="306"/>
      <c r="L207" s="306"/>
      <c r="M207" s="306"/>
      <c r="N207" s="306"/>
      <c r="O207" s="307"/>
      <c r="P207" s="308"/>
      <c r="Q207" s="306"/>
      <c r="R207" s="306"/>
      <c r="S207" s="306"/>
      <c r="T207" s="306"/>
      <c r="U207" s="306"/>
      <c r="V207" s="306"/>
      <c r="W207" s="306"/>
      <c r="X207" s="306"/>
      <c r="Y207" s="306"/>
      <c r="Z207" s="306"/>
      <c r="AA207" s="306"/>
      <c r="AB207" s="306"/>
      <c r="AC207" s="306"/>
      <c r="AD207" s="306"/>
      <c r="AE207" s="306"/>
      <c r="AF207" s="306"/>
    </row>
    <row r="208" spans="1:32" x14ac:dyDescent="0.2">
      <c r="A208" s="306"/>
      <c r="B208" s="306"/>
      <c r="C208" s="306"/>
      <c r="D208" s="306"/>
      <c r="E208" s="306"/>
      <c r="F208" s="306"/>
      <c r="G208" s="306"/>
      <c r="H208" s="306"/>
      <c r="I208" s="306"/>
      <c r="J208" s="306"/>
      <c r="K208" s="306"/>
      <c r="L208" s="306"/>
      <c r="M208" s="306"/>
      <c r="N208" s="306"/>
      <c r="O208" s="307"/>
      <c r="P208" s="308"/>
      <c r="Q208" s="306"/>
      <c r="R208" s="306"/>
      <c r="S208" s="306"/>
      <c r="T208" s="306"/>
      <c r="U208" s="306"/>
      <c r="V208" s="306"/>
      <c r="W208" s="306"/>
      <c r="X208" s="306"/>
      <c r="Y208" s="306"/>
      <c r="Z208" s="306"/>
      <c r="AA208" s="306"/>
      <c r="AB208" s="306"/>
      <c r="AC208" s="306"/>
      <c r="AD208" s="306"/>
      <c r="AE208" s="306"/>
      <c r="AF208" s="306"/>
    </row>
    <row r="209" spans="1:32" x14ac:dyDescent="0.2">
      <c r="A209" s="306"/>
      <c r="B209" s="306"/>
      <c r="C209" s="306"/>
      <c r="D209" s="306"/>
      <c r="E209" s="306"/>
      <c r="F209" s="306"/>
      <c r="G209" s="306"/>
      <c r="H209" s="306"/>
      <c r="I209" s="306"/>
      <c r="J209" s="306"/>
      <c r="K209" s="306"/>
      <c r="L209" s="306"/>
      <c r="M209" s="306"/>
      <c r="N209" s="306"/>
      <c r="O209" s="307"/>
      <c r="P209" s="308"/>
      <c r="Q209" s="306"/>
      <c r="R209" s="306"/>
      <c r="S209" s="306"/>
      <c r="T209" s="306"/>
      <c r="U209" s="306"/>
      <c r="V209" s="306"/>
      <c r="W209" s="306"/>
      <c r="X209" s="306"/>
      <c r="Y209" s="306"/>
      <c r="Z209" s="306"/>
      <c r="AA209" s="306"/>
      <c r="AB209" s="306"/>
      <c r="AC209" s="306"/>
      <c r="AD209" s="306"/>
      <c r="AE209" s="306"/>
      <c r="AF209" s="306"/>
    </row>
    <row r="210" spans="1:32" x14ac:dyDescent="0.2">
      <c r="A210" s="306"/>
      <c r="B210" s="306"/>
      <c r="C210" s="306"/>
      <c r="D210" s="306"/>
      <c r="E210" s="306"/>
      <c r="F210" s="306"/>
      <c r="G210" s="306"/>
      <c r="H210" s="306"/>
      <c r="I210" s="306"/>
      <c r="J210" s="306"/>
      <c r="K210" s="306"/>
      <c r="L210" s="306"/>
      <c r="M210" s="306"/>
      <c r="N210" s="306"/>
      <c r="O210" s="307"/>
      <c r="P210" s="308"/>
      <c r="Q210" s="306"/>
      <c r="R210" s="306"/>
      <c r="S210" s="306"/>
      <c r="T210" s="306"/>
      <c r="U210" s="306"/>
      <c r="V210" s="306"/>
      <c r="W210" s="306"/>
      <c r="X210" s="306"/>
      <c r="Y210" s="306"/>
      <c r="Z210" s="306"/>
      <c r="AA210" s="306"/>
      <c r="AB210" s="306"/>
      <c r="AC210" s="306"/>
      <c r="AD210" s="306"/>
      <c r="AE210" s="306"/>
      <c r="AF210" s="306"/>
    </row>
    <row r="211" spans="1:32" x14ac:dyDescent="0.2">
      <c r="A211" s="306"/>
      <c r="B211" s="306"/>
      <c r="C211" s="306"/>
      <c r="D211" s="306"/>
      <c r="E211" s="306"/>
      <c r="F211" s="306"/>
      <c r="G211" s="306"/>
      <c r="H211" s="306"/>
      <c r="I211" s="306"/>
      <c r="J211" s="306"/>
      <c r="K211" s="306"/>
      <c r="L211" s="306"/>
      <c r="M211" s="306"/>
      <c r="N211" s="306"/>
      <c r="O211" s="307"/>
      <c r="P211" s="308"/>
      <c r="Q211" s="306"/>
      <c r="R211" s="306"/>
      <c r="S211" s="306"/>
      <c r="T211" s="306"/>
      <c r="U211" s="306"/>
      <c r="V211" s="306"/>
      <c r="W211" s="306"/>
      <c r="X211" s="306"/>
      <c r="Y211" s="306"/>
      <c r="Z211" s="306"/>
      <c r="AA211" s="306"/>
      <c r="AB211" s="306"/>
      <c r="AC211" s="306"/>
      <c r="AD211" s="306"/>
      <c r="AE211" s="306"/>
      <c r="AF211" s="306"/>
    </row>
    <row r="212" spans="1:32" x14ac:dyDescent="0.2">
      <c r="A212" s="306"/>
      <c r="B212" s="306"/>
      <c r="C212" s="306"/>
      <c r="D212" s="306"/>
      <c r="E212" s="306"/>
      <c r="F212" s="306"/>
      <c r="G212" s="306"/>
      <c r="H212" s="306"/>
      <c r="I212" s="306"/>
      <c r="J212" s="306"/>
      <c r="K212" s="306"/>
      <c r="L212" s="306"/>
      <c r="M212" s="306"/>
      <c r="N212" s="306"/>
      <c r="O212" s="307"/>
      <c r="P212" s="308"/>
      <c r="Q212" s="306"/>
      <c r="R212" s="306"/>
      <c r="S212" s="306"/>
      <c r="T212" s="306"/>
      <c r="U212" s="306"/>
      <c r="V212" s="306"/>
      <c r="W212" s="306"/>
      <c r="X212" s="306"/>
      <c r="Y212" s="306"/>
      <c r="Z212" s="306"/>
      <c r="AA212" s="306"/>
      <c r="AB212" s="306"/>
      <c r="AC212" s="306"/>
      <c r="AD212" s="306"/>
      <c r="AE212" s="306"/>
      <c r="AF212" s="306"/>
    </row>
    <row r="213" spans="1:32" x14ac:dyDescent="0.2">
      <c r="A213" s="306"/>
      <c r="B213" s="306"/>
      <c r="C213" s="306"/>
      <c r="D213" s="306"/>
      <c r="E213" s="306"/>
      <c r="F213" s="306"/>
      <c r="G213" s="306"/>
      <c r="H213" s="306"/>
      <c r="I213" s="306"/>
      <c r="J213" s="306"/>
      <c r="K213" s="306"/>
      <c r="L213" s="306"/>
      <c r="M213" s="306"/>
      <c r="N213" s="306"/>
      <c r="O213" s="307"/>
      <c r="P213" s="308"/>
      <c r="Q213" s="306"/>
      <c r="R213" s="306"/>
      <c r="S213" s="306"/>
      <c r="T213" s="306"/>
      <c r="U213" s="306"/>
      <c r="V213" s="306"/>
      <c r="W213" s="306"/>
      <c r="X213" s="306"/>
      <c r="Y213" s="306"/>
      <c r="Z213" s="306"/>
      <c r="AA213" s="306"/>
      <c r="AB213" s="306"/>
      <c r="AC213" s="306"/>
      <c r="AD213" s="306"/>
      <c r="AE213" s="306"/>
      <c r="AF213" s="306"/>
    </row>
    <row r="214" spans="1:32" x14ac:dyDescent="0.2">
      <c r="A214" s="306"/>
      <c r="B214" s="306"/>
      <c r="C214" s="306"/>
      <c r="D214" s="306"/>
      <c r="E214" s="306"/>
      <c r="F214" s="306"/>
      <c r="G214" s="306"/>
      <c r="H214" s="306"/>
      <c r="I214" s="306"/>
      <c r="J214" s="306"/>
      <c r="K214" s="306"/>
      <c r="L214" s="306"/>
      <c r="M214" s="306"/>
      <c r="N214" s="306"/>
      <c r="O214" s="307"/>
      <c r="P214" s="308"/>
      <c r="Q214" s="306"/>
      <c r="R214" s="306"/>
      <c r="S214" s="306"/>
      <c r="T214" s="306"/>
      <c r="U214" s="306"/>
      <c r="V214" s="306"/>
      <c r="W214" s="306"/>
      <c r="X214" s="306"/>
      <c r="Y214" s="306"/>
      <c r="Z214" s="306"/>
      <c r="AA214" s="306"/>
      <c r="AB214" s="306"/>
      <c r="AC214" s="306"/>
      <c r="AD214" s="306"/>
      <c r="AE214" s="306"/>
      <c r="AF214" s="306"/>
    </row>
    <row r="215" spans="1:32" x14ac:dyDescent="0.2">
      <c r="A215" s="306"/>
      <c r="B215" s="306"/>
      <c r="C215" s="306"/>
      <c r="D215" s="306"/>
      <c r="E215" s="306"/>
      <c r="F215" s="306"/>
      <c r="G215" s="306"/>
      <c r="H215" s="306"/>
      <c r="I215" s="306"/>
      <c r="J215" s="306"/>
      <c r="K215" s="306"/>
      <c r="L215" s="306"/>
      <c r="M215" s="306"/>
      <c r="N215" s="306"/>
      <c r="O215" s="307"/>
      <c r="P215" s="308"/>
      <c r="Q215" s="306"/>
      <c r="R215" s="306"/>
      <c r="S215" s="306"/>
      <c r="T215" s="306"/>
      <c r="U215" s="306"/>
      <c r="V215" s="306"/>
      <c r="W215" s="306"/>
      <c r="X215" s="306"/>
      <c r="Y215" s="306"/>
      <c r="Z215" s="306"/>
      <c r="AA215" s="306"/>
      <c r="AB215" s="306"/>
      <c r="AC215" s="306"/>
      <c r="AD215" s="306"/>
      <c r="AE215" s="306"/>
      <c r="AF215" s="306"/>
    </row>
    <row r="216" spans="1:32" x14ac:dyDescent="0.2">
      <c r="A216" s="306"/>
      <c r="B216" s="306"/>
      <c r="C216" s="306"/>
      <c r="D216" s="306"/>
      <c r="E216" s="306"/>
      <c r="F216" s="306"/>
      <c r="G216" s="306"/>
      <c r="H216" s="306"/>
      <c r="I216" s="306"/>
      <c r="J216" s="306"/>
      <c r="K216" s="306"/>
      <c r="L216" s="306"/>
      <c r="M216" s="306"/>
      <c r="N216" s="306"/>
      <c r="O216" s="307"/>
      <c r="P216" s="308"/>
      <c r="Q216" s="306"/>
      <c r="R216" s="306"/>
      <c r="S216" s="306"/>
      <c r="T216" s="306"/>
      <c r="U216" s="306"/>
      <c r="V216" s="306"/>
      <c r="W216" s="306"/>
      <c r="X216" s="306"/>
      <c r="Y216" s="306"/>
      <c r="Z216" s="306"/>
      <c r="AA216" s="306"/>
      <c r="AB216" s="306"/>
      <c r="AC216" s="306"/>
      <c r="AD216" s="306"/>
      <c r="AE216" s="306"/>
      <c r="AF216" s="306"/>
    </row>
    <row r="217" spans="1:32" x14ac:dyDescent="0.2">
      <c r="A217" s="306"/>
      <c r="B217" s="306"/>
      <c r="C217" s="306"/>
      <c r="D217" s="306"/>
      <c r="E217" s="306"/>
      <c r="F217" s="306"/>
      <c r="G217" s="306"/>
      <c r="H217" s="306"/>
      <c r="I217" s="306"/>
      <c r="J217" s="306"/>
      <c r="K217" s="306"/>
      <c r="L217" s="306"/>
      <c r="M217" s="306"/>
      <c r="N217" s="306"/>
      <c r="O217" s="307"/>
      <c r="P217" s="308"/>
      <c r="Q217" s="306"/>
      <c r="R217" s="306"/>
      <c r="S217" s="306"/>
      <c r="T217" s="306"/>
      <c r="U217" s="306"/>
      <c r="V217" s="306"/>
      <c r="W217" s="306"/>
      <c r="X217" s="306"/>
      <c r="Y217" s="306"/>
      <c r="Z217" s="306"/>
      <c r="AA217" s="306"/>
      <c r="AB217" s="306"/>
      <c r="AC217" s="306"/>
      <c r="AD217" s="306"/>
      <c r="AE217" s="306"/>
      <c r="AF217" s="306"/>
    </row>
    <row r="218" spans="1:32" x14ac:dyDescent="0.2">
      <c r="A218" s="306"/>
      <c r="B218" s="306"/>
      <c r="C218" s="306"/>
      <c r="D218" s="306"/>
      <c r="E218" s="306"/>
      <c r="F218" s="306"/>
      <c r="G218" s="306"/>
      <c r="H218" s="306"/>
      <c r="I218" s="306"/>
      <c r="J218" s="306"/>
      <c r="K218" s="306"/>
      <c r="L218" s="306"/>
      <c r="M218" s="306"/>
      <c r="N218" s="306"/>
      <c r="O218" s="307"/>
      <c r="P218" s="308"/>
      <c r="Q218" s="306"/>
      <c r="R218" s="306"/>
      <c r="S218" s="306"/>
      <c r="T218" s="306"/>
      <c r="U218" s="306"/>
      <c r="V218" s="306"/>
      <c r="W218" s="306"/>
      <c r="X218" s="306"/>
      <c r="Y218" s="306"/>
      <c r="Z218" s="306"/>
      <c r="AA218" s="306"/>
      <c r="AB218" s="306"/>
      <c r="AC218" s="306"/>
      <c r="AD218" s="306"/>
      <c r="AE218" s="306"/>
      <c r="AF218" s="306"/>
    </row>
    <row r="219" spans="1:32" x14ac:dyDescent="0.2">
      <c r="A219" s="306"/>
      <c r="B219" s="306"/>
      <c r="C219" s="306"/>
      <c r="D219" s="306"/>
      <c r="E219" s="306"/>
      <c r="F219" s="306"/>
      <c r="G219" s="306"/>
      <c r="H219" s="306"/>
      <c r="I219" s="306"/>
      <c r="J219" s="306"/>
      <c r="K219" s="306"/>
      <c r="L219" s="306"/>
      <c r="M219" s="306"/>
      <c r="N219" s="306"/>
      <c r="O219" s="307"/>
      <c r="P219" s="308"/>
      <c r="Q219" s="306"/>
      <c r="R219" s="306"/>
      <c r="S219" s="306"/>
      <c r="T219" s="306"/>
      <c r="U219" s="306"/>
      <c r="V219" s="306"/>
      <c r="W219" s="306"/>
      <c r="X219" s="306"/>
      <c r="Y219" s="306"/>
      <c r="Z219" s="306"/>
      <c r="AA219" s="306"/>
      <c r="AB219" s="306"/>
      <c r="AC219" s="306"/>
      <c r="AD219" s="306"/>
      <c r="AE219" s="306"/>
      <c r="AF219" s="306"/>
    </row>
    <row r="220" spans="1:32" x14ac:dyDescent="0.2">
      <c r="A220" s="306"/>
      <c r="B220" s="306"/>
      <c r="C220" s="306"/>
      <c r="D220" s="306"/>
      <c r="E220" s="306"/>
      <c r="F220" s="306"/>
      <c r="G220" s="306"/>
      <c r="H220" s="306"/>
      <c r="I220" s="306"/>
      <c r="J220" s="306"/>
      <c r="K220" s="306"/>
      <c r="L220" s="306"/>
      <c r="M220" s="306"/>
      <c r="N220" s="306"/>
      <c r="O220" s="307"/>
      <c r="P220" s="308"/>
      <c r="Q220" s="306"/>
      <c r="R220" s="306"/>
      <c r="S220" s="306"/>
      <c r="T220" s="306"/>
      <c r="U220" s="306"/>
      <c r="V220" s="306"/>
      <c r="W220" s="306"/>
      <c r="X220" s="306"/>
      <c r="Y220" s="306"/>
      <c r="Z220" s="306"/>
      <c r="AA220" s="306"/>
      <c r="AB220" s="306"/>
      <c r="AC220" s="306"/>
      <c r="AD220" s="306"/>
      <c r="AE220" s="306"/>
      <c r="AF220" s="306"/>
    </row>
    <row r="221" spans="1:32" x14ac:dyDescent="0.2">
      <c r="A221" s="306"/>
      <c r="B221" s="306"/>
      <c r="C221" s="306"/>
      <c r="D221" s="306"/>
      <c r="E221" s="306"/>
      <c r="F221" s="306"/>
      <c r="G221" s="306"/>
      <c r="H221" s="306"/>
      <c r="I221" s="306"/>
      <c r="J221" s="306"/>
      <c r="K221" s="306"/>
      <c r="L221" s="306"/>
      <c r="M221" s="306"/>
      <c r="N221" s="306"/>
      <c r="O221" s="307"/>
      <c r="P221" s="308"/>
      <c r="Q221" s="306"/>
      <c r="R221" s="306"/>
      <c r="S221" s="306"/>
      <c r="T221" s="306"/>
      <c r="U221" s="306"/>
      <c r="V221" s="306"/>
      <c r="W221" s="306"/>
      <c r="X221" s="306"/>
      <c r="Y221" s="306"/>
      <c r="Z221" s="306"/>
      <c r="AA221" s="306"/>
      <c r="AB221" s="306"/>
      <c r="AC221" s="306"/>
      <c r="AD221" s="306"/>
      <c r="AE221" s="306"/>
      <c r="AF221" s="306"/>
    </row>
    <row r="222" spans="1:32" x14ac:dyDescent="0.2">
      <c r="A222" s="306"/>
      <c r="B222" s="306"/>
      <c r="C222" s="306"/>
      <c r="D222" s="306"/>
      <c r="E222" s="306"/>
      <c r="F222" s="306"/>
      <c r="G222" s="306"/>
      <c r="H222" s="306"/>
      <c r="I222" s="306"/>
      <c r="J222" s="306"/>
      <c r="K222" s="306"/>
      <c r="L222" s="306"/>
      <c r="M222" s="306"/>
      <c r="N222" s="306"/>
      <c r="O222" s="307"/>
      <c r="P222" s="308"/>
      <c r="Q222" s="306"/>
      <c r="R222" s="306"/>
      <c r="S222" s="306"/>
      <c r="T222" s="306"/>
      <c r="U222" s="306"/>
      <c r="V222" s="306"/>
      <c r="W222" s="306"/>
      <c r="X222" s="306"/>
      <c r="Y222" s="306"/>
      <c r="Z222" s="306"/>
      <c r="AA222" s="306"/>
      <c r="AB222" s="306"/>
      <c r="AC222" s="306"/>
      <c r="AD222" s="306"/>
      <c r="AE222" s="306"/>
      <c r="AF222" s="306"/>
    </row>
    <row r="223" spans="1:32" x14ac:dyDescent="0.2">
      <c r="A223" s="306"/>
      <c r="B223" s="306"/>
      <c r="C223" s="306"/>
      <c r="D223" s="306"/>
      <c r="E223" s="306"/>
      <c r="F223" s="306"/>
      <c r="G223" s="306"/>
      <c r="H223" s="306"/>
      <c r="I223" s="306"/>
      <c r="J223" s="306"/>
      <c r="K223" s="306"/>
      <c r="L223" s="306"/>
      <c r="M223" s="306"/>
      <c r="N223" s="306"/>
      <c r="O223" s="307"/>
      <c r="P223" s="308"/>
      <c r="Q223" s="306"/>
      <c r="R223" s="306"/>
      <c r="S223" s="306"/>
      <c r="T223" s="306"/>
      <c r="U223" s="306"/>
      <c r="V223" s="306"/>
      <c r="W223" s="306"/>
      <c r="X223" s="306"/>
      <c r="Y223" s="306"/>
      <c r="Z223" s="306"/>
      <c r="AA223" s="306"/>
      <c r="AB223" s="306"/>
      <c r="AC223" s="306"/>
      <c r="AD223" s="306"/>
      <c r="AE223" s="306"/>
      <c r="AF223" s="306"/>
    </row>
    <row r="224" spans="1:32" x14ac:dyDescent="0.2">
      <c r="A224" s="306"/>
      <c r="B224" s="306"/>
      <c r="C224" s="306"/>
      <c r="D224" s="306"/>
      <c r="E224" s="306"/>
      <c r="F224" s="306"/>
      <c r="G224" s="306"/>
      <c r="H224" s="306"/>
      <c r="I224" s="306"/>
      <c r="J224" s="306"/>
      <c r="K224" s="306"/>
      <c r="L224" s="306"/>
      <c r="M224" s="306"/>
      <c r="N224" s="306"/>
      <c r="O224" s="307"/>
      <c r="P224" s="308"/>
      <c r="Q224" s="306"/>
      <c r="R224" s="306"/>
      <c r="S224" s="306"/>
      <c r="T224" s="306"/>
      <c r="U224" s="306"/>
      <c r="V224" s="306"/>
      <c r="W224" s="306"/>
      <c r="X224" s="306"/>
      <c r="Y224" s="306"/>
      <c r="Z224" s="306"/>
      <c r="AA224" s="306"/>
      <c r="AB224" s="306"/>
      <c r="AC224" s="306"/>
      <c r="AD224" s="306"/>
      <c r="AE224" s="306"/>
      <c r="AF224" s="306"/>
    </row>
    <row r="225" spans="1:32" x14ac:dyDescent="0.2">
      <c r="A225" s="306"/>
      <c r="B225" s="306"/>
      <c r="C225" s="306"/>
      <c r="D225" s="306"/>
      <c r="E225" s="306"/>
      <c r="F225" s="306"/>
      <c r="G225" s="306"/>
      <c r="H225" s="306"/>
      <c r="I225" s="306"/>
      <c r="J225" s="306"/>
      <c r="K225" s="306"/>
      <c r="L225" s="306"/>
      <c r="M225" s="306"/>
      <c r="N225" s="306"/>
      <c r="O225" s="307"/>
      <c r="P225" s="308"/>
      <c r="Q225" s="306"/>
      <c r="R225" s="306"/>
      <c r="S225" s="306"/>
      <c r="T225" s="306"/>
      <c r="U225" s="306"/>
      <c r="V225" s="306"/>
      <c r="W225" s="306"/>
      <c r="X225" s="306"/>
      <c r="Y225" s="306"/>
      <c r="Z225" s="306"/>
      <c r="AA225" s="306"/>
      <c r="AB225" s="306"/>
      <c r="AC225" s="306"/>
      <c r="AD225" s="306"/>
      <c r="AE225" s="306"/>
      <c r="AF225" s="306"/>
    </row>
    <row r="226" spans="1:32" x14ac:dyDescent="0.2">
      <c r="A226" s="306"/>
      <c r="B226" s="306"/>
      <c r="C226" s="306"/>
      <c r="D226" s="306"/>
      <c r="E226" s="306"/>
      <c r="F226" s="306"/>
      <c r="G226" s="306"/>
      <c r="H226" s="306"/>
      <c r="I226" s="306"/>
      <c r="J226" s="306"/>
      <c r="K226" s="306"/>
      <c r="L226" s="306"/>
      <c r="M226" s="306"/>
      <c r="N226" s="306"/>
      <c r="O226" s="307"/>
      <c r="P226" s="308"/>
      <c r="Q226" s="306"/>
      <c r="R226" s="306"/>
      <c r="S226" s="306"/>
      <c r="T226" s="306"/>
      <c r="U226" s="306"/>
      <c r="V226" s="306"/>
      <c r="W226" s="306"/>
      <c r="X226" s="306"/>
      <c r="Y226" s="306"/>
      <c r="Z226" s="306"/>
      <c r="AA226" s="306"/>
      <c r="AB226" s="306"/>
      <c r="AC226" s="306"/>
      <c r="AD226" s="306"/>
      <c r="AE226" s="306"/>
      <c r="AF226" s="306"/>
    </row>
    <row r="227" spans="1:32" x14ac:dyDescent="0.2">
      <c r="A227" s="306"/>
      <c r="B227" s="306"/>
      <c r="C227" s="306"/>
      <c r="D227" s="306"/>
      <c r="E227" s="306"/>
      <c r="F227" s="306"/>
      <c r="G227" s="306"/>
      <c r="H227" s="306"/>
      <c r="I227" s="306"/>
      <c r="J227" s="306"/>
      <c r="K227" s="306"/>
      <c r="L227" s="306"/>
      <c r="M227" s="306"/>
      <c r="N227" s="306"/>
      <c r="O227" s="307"/>
      <c r="P227" s="308"/>
      <c r="Q227" s="306"/>
      <c r="R227" s="306"/>
      <c r="S227" s="306"/>
      <c r="T227" s="306"/>
      <c r="U227" s="306"/>
      <c r="V227" s="306"/>
      <c r="W227" s="306"/>
      <c r="X227" s="306"/>
      <c r="Y227" s="306"/>
      <c r="Z227" s="306"/>
      <c r="AA227" s="306"/>
      <c r="AB227" s="306"/>
      <c r="AC227" s="306"/>
      <c r="AD227" s="306"/>
      <c r="AE227" s="306"/>
      <c r="AF227" s="306"/>
    </row>
    <row r="228" spans="1:32" x14ac:dyDescent="0.2">
      <c r="A228" s="306"/>
      <c r="B228" s="306"/>
      <c r="C228" s="306"/>
      <c r="D228" s="306"/>
      <c r="E228" s="306"/>
      <c r="F228" s="306"/>
      <c r="G228" s="306"/>
      <c r="H228" s="306"/>
      <c r="I228" s="306"/>
      <c r="J228" s="306"/>
      <c r="K228" s="306"/>
      <c r="L228" s="306"/>
      <c r="M228" s="306"/>
      <c r="N228" s="306"/>
      <c r="O228" s="307"/>
      <c r="P228" s="308"/>
      <c r="Q228" s="306"/>
      <c r="R228" s="306"/>
      <c r="S228" s="306"/>
      <c r="T228" s="306"/>
      <c r="U228" s="306"/>
      <c r="V228" s="306"/>
      <c r="W228" s="306"/>
      <c r="X228" s="306"/>
      <c r="Y228" s="306"/>
      <c r="Z228" s="306"/>
      <c r="AA228" s="306"/>
      <c r="AB228" s="306"/>
      <c r="AC228" s="306"/>
      <c r="AD228" s="306"/>
      <c r="AE228" s="306"/>
      <c r="AF228" s="306"/>
    </row>
    <row r="229" spans="1:32" x14ac:dyDescent="0.2">
      <c r="A229" s="306"/>
      <c r="B229" s="306"/>
      <c r="C229" s="306"/>
      <c r="D229" s="306"/>
      <c r="E229" s="306"/>
      <c r="F229" s="306"/>
      <c r="G229" s="306"/>
      <c r="H229" s="306"/>
      <c r="I229" s="306"/>
      <c r="J229" s="306"/>
      <c r="K229" s="306"/>
      <c r="L229" s="306"/>
      <c r="M229" s="306"/>
      <c r="N229" s="306"/>
      <c r="O229" s="307"/>
      <c r="P229" s="308"/>
      <c r="Q229" s="306"/>
      <c r="R229" s="306"/>
      <c r="S229" s="306"/>
      <c r="T229" s="306"/>
      <c r="U229" s="306"/>
      <c r="V229" s="306"/>
      <c r="W229" s="306"/>
      <c r="X229" s="306"/>
      <c r="Y229" s="306"/>
      <c r="Z229" s="306"/>
      <c r="AA229" s="306"/>
      <c r="AB229" s="306"/>
      <c r="AC229" s="306"/>
      <c r="AD229" s="306"/>
      <c r="AE229" s="306"/>
      <c r="AF229" s="306"/>
    </row>
    <row r="230" spans="1:32" x14ac:dyDescent="0.2">
      <c r="A230" s="306"/>
      <c r="B230" s="306"/>
      <c r="C230" s="306"/>
      <c r="D230" s="306"/>
      <c r="E230" s="306"/>
      <c r="F230" s="306"/>
      <c r="G230" s="306"/>
      <c r="H230" s="306"/>
      <c r="I230" s="306"/>
      <c r="J230" s="306"/>
      <c r="K230" s="306"/>
      <c r="L230" s="306"/>
      <c r="M230" s="306"/>
      <c r="N230" s="306"/>
      <c r="O230" s="307"/>
      <c r="P230" s="308"/>
      <c r="Q230" s="306"/>
      <c r="R230" s="306"/>
      <c r="S230" s="306"/>
      <c r="T230" s="306"/>
      <c r="U230" s="306"/>
      <c r="V230" s="306"/>
      <c r="W230" s="306"/>
      <c r="X230" s="306"/>
      <c r="Y230" s="306"/>
      <c r="Z230" s="306"/>
      <c r="AA230" s="306"/>
      <c r="AB230" s="306"/>
      <c r="AC230" s="306"/>
      <c r="AD230" s="306"/>
      <c r="AE230" s="306"/>
      <c r="AF230" s="306"/>
    </row>
    <row r="231" spans="1:32" x14ac:dyDescent="0.2">
      <c r="A231" s="306"/>
      <c r="B231" s="306"/>
      <c r="C231" s="306"/>
      <c r="D231" s="306"/>
      <c r="E231" s="306"/>
      <c r="F231" s="306"/>
      <c r="G231" s="306"/>
      <c r="H231" s="306"/>
      <c r="I231" s="306"/>
      <c r="J231" s="306"/>
      <c r="K231" s="306"/>
      <c r="L231" s="306"/>
      <c r="M231" s="306"/>
      <c r="N231" s="306"/>
      <c r="O231" s="307"/>
      <c r="P231" s="308"/>
      <c r="Q231" s="306"/>
      <c r="R231" s="306"/>
      <c r="S231" s="306"/>
      <c r="T231" s="306"/>
      <c r="U231" s="306"/>
      <c r="V231" s="306"/>
      <c r="W231" s="306"/>
      <c r="X231" s="306"/>
      <c r="Y231" s="306"/>
      <c r="Z231" s="306"/>
      <c r="AA231" s="306"/>
      <c r="AB231" s="306"/>
      <c r="AC231" s="306"/>
      <c r="AD231" s="306"/>
      <c r="AE231" s="306"/>
      <c r="AF231" s="306"/>
    </row>
  </sheetData>
  <sheetProtection algorithmName="SHA-512" hashValue="DLUn2v239YSAy5vI1vqsp37GAOu7a9PCRnDIwsUAIBD+QXiXD/onYJXsL77s36qF+d9nY3NmnJcE9in2Wvso3Q==" saltValue="EMgziHBGWnJYHyNc+wXNAQ==" spinCount="100000" sheet="1" objects="1" scenarios="1"/>
  <hyperlinks>
    <hyperlink ref="B20" r:id="rId1" xr:uid="{00000000-0004-0000-0000-000000000000}"/>
    <hyperlink ref="B78" r:id="rId2" xr:uid="{00000000-0004-0000-0000-000004000000}"/>
    <hyperlink ref="B80" r:id="rId3" xr:uid="{A57A5B48-5F7E-4D27-B44F-29F1034F801D}"/>
    <hyperlink ref="B76" r:id="rId4" xr:uid="{68A83579-AF05-45A2-810F-617FC67D1FCC}"/>
    <hyperlink ref="B74" r:id="rId5" xr:uid="{EFAD2319-0DA3-44B7-8253-A32F19714796}"/>
    <hyperlink ref="B72" r:id="rId6" xr:uid="{0D68FBF7-E6F8-4A9E-8C19-56990EB465CE}"/>
    <hyperlink ref="B69" r:id="rId7" xr:uid="{EDA3B164-AF34-4E44-A658-3C13D2EE9EC4}"/>
    <hyperlink ref="B67" r:id="rId8" xr:uid="{78565A96-8F9B-4515-8154-58EA2F65134A}"/>
    <hyperlink ref="B65" r:id="rId9" xr:uid="{4F627795-D028-4022-A53C-1B7ADEC731DB}"/>
  </hyperlinks>
  <pageMargins left="0.7" right="0.7" top="0.78740157499999996" bottom="0.78740157499999996" header="0.3" footer="0.3"/>
  <pageSetup paperSize="9" scale="73" fitToHeight="0" orientation="landscape" r:id="rId10"/>
  <headerFooter>
    <oddFooter>&amp;C&amp;"Helvetica,Standard"Netzwerk Pilotbetriebe - Tierwohl-Tool Milchvieh&amp;R&amp;"Helvetica,Standard" Hinweise - Seite &amp;P</oddFooter>
  </headerFooter>
  <rowBreaks count="1" manualBreakCount="1">
    <brk id="36" max="14" man="1"/>
  </rowBreaks>
  <colBreaks count="1" manualBreakCount="1">
    <brk id="20" max="1048575" man="1"/>
  </colBreaks>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AM55"/>
  <sheetViews>
    <sheetView topLeftCell="G1" workbookViewId="0">
      <selection activeCell="G1" sqref="A1:XFD1048576"/>
    </sheetView>
  </sheetViews>
  <sheetFormatPr baseColWidth="10" defaultColWidth="11.42578125" defaultRowHeight="14.25" x14ac:dyDescent="0.2"/>
  <cols>
    <col min="1" max="2" width="11.42578125" style="7"/>
    <col min="3" max="3" width="13.7109375" style="7" customWidth="1"/>
    <col min="4" max="4" width="5.140625" style="7" customWidth="1"/>
    <col min="5" max="5" width="22.140625" style="7" customWidth="1"/>
    <col min="6" max="6" width="2.7109375" style="7" customWidth="1"/>
    <col min="7" max="7" width="30.7109375" style="7" bestFit="1" customWidth="1"/>
    <col min="8" max="8" width="36.140625" style="7" bestFit="1" customWidth="1"/>
    <col min="9" max="9" width="20.42578125" style="7" bestFit="1" customWidth="1"/>
    <col min="10" max="10" width="11.7109375" style="7" bestFit="1" customWidth="1"/>
    <col min="11" max="11" width="4.7109375" style="7" customWidth="1"/>
    <col min="12" max="12" width="31.140625" style="7" bestFit="1" customWidth="1"/>
    <col min="13" max="13" width="7.28515625" style="7" bestFit="1" customWidth="1"/>
    <col min="14" max="14" width="13.140625" style="7" customWidth="1"/>
    <col min="15" max="15" width="21.28515625" style="7" bestFit="1" customWidth="1"/>
    <col min="16" max="16" width="21.28515625" style="7" customWidth="1"/>
    <col min="17" max="17" width="17.85546875" style="7" customWidth="1"/>
    <col min="18" max="18" width="48.140625" style="7" customWidth="1"/>
    <col min="19" max="19" width="25" style="7" customWidth="1"/>
    <col min="20" max="20" width="19.7109375" style="7" bestFit="1" customWidth="1"/>
    <col min="21" max="22" width="11.42578125" style="7"/>
    <col min="23" max="23" width="14.5703125" style="7" customWidth="1"/>
    <col min="24" max="28" width="11.42578125" style="7"/>
    <col min="29" max="29" width="29.7109375" style="7" customWidth="1"/>
    <col min="30" max="30" width="22.140625" style="7" customWidth="1"/>
    <col min="31" max="31" width="23.5703125" style="7" customWidth="1"/>
    <col min="32" max="32" width="23.140625" style="7" customWidth="1"/>
    <col min="33" max="33" width="32.5703125" style="7" customWidth="1"/>
    <col min="34" max="34" width="20.5703125" style="7" customWidth="1"/>
    <col min="35" max="35" width="19.28515625" style="7" customWidth="1"/>
    <col min="36" max="36" width="15.42578125" style="7" customWidth="1"/>
    <col min="37" max="37" width="20.7109375" style="7" customWidth="1"/>
    <col min="38" max="38" width="25.7109375" style="7" customWidth="1"/>
    <col min="39" max="39" width="37.85546875" style="7" customWidth="1"/>
    <col min="40" max="16384" width="11.42578125" style="7"/>
  </cols>
  <sheetData>
    <row r="1" spans="1:39" ht="15" x14ac:dyDescent="0.25">
      <c r="A1" s="47" t="s">
        <v>284</v>
      </c>
    </row>
    <row r="2" spans="1:39" ht="15" customHeight="1" x14ac:dyDescent="0.2">
      <c r="X2" s="723" t="s">
        <v>285</v>
      </c>
      <c r="Y2" s="723"/>
      <c r="Z2" s="723"/>
      <c r="AC2" s="37" t="s">
        <v>92</v>
      </c>
    </row>
    <row r="3" spans="1:39" ht="16.5" x14ac:dyDescent="0.2">
      <c r="A3" s="48" t="s">
        <v>97</v>
      </c>
      <c r="B3" s="8"/>
      <c r="C3" s="8"/>
      <c r="E3" s="49" t="s">
        <v>69</v>
      </c>
      <c r="G3" s="59" t="s">
        <v>184</v>
      </c>
      <c r="H3" s="59" t="s">
        <v>185</v>
      </c>
      <c r="L3" s="49" t="s">
        <v>8</v>
      </c>
      <c r="N3" s="81" t="s">
        <v>203</v>
      </c>
      <c r="O3" s="175">
        <f>'1. Eingabe TIERBEURTEILUNG'!B10</f>
        <v>50</v>
      </c>
      <c r="R3" s="49" t="s">
        <v>350</v>
      </c>
      <c r="S3" s="110" t="s">
        <v>205</v>
      </c>
      <c r="T3" s="110" t="s">
        <v>365</v>
      </c>
      <c r="W3" s="49" t="s">
        <v>83</v>
      </c>
      <c r="X3" s="103" t="s">
        <v>351</v>
      </c>
      <c r="Y3" s="88" t="s">
        <v>93</v>
      </c>
      <c r="Z3" s="88" t="s">
        <v>94</v>
      </c>
      <c r="AC3" s="37"/>
    </row>
    <row r="4" spans="1:39" x14ac:dyDescent="0.2">
      <c r="A4" s="18" t="s">
        <v>98</v>
      </c>
      <c r="B4" s="8"/>
      <c r="C4" s="8"/>
      <c r="E4" s="59" t="s">
        <v>151</v>
      </c>
      <c r="G4" s="59" t="s">
        <v>186</v>
      </c>
      <c r="H4" s="59" t="s">
        <v>187</v>
      </c>
      <c r="R4" s="88" t="s">
        <v>299</v>
      </c>
      <c r="S4" s="96">
        <f>'2. Eingabe HALTUNG'!F14</f>
        <v>0</v>
      </c>
      <c r="T4" s="111">
        <f>IF(S4&gt;=120,3,
IF(AND(AND(S4&lt;120,S4&gt;=60)),2,
IF(AND(AND(S4&lt;60,S4&gt;=1)),1,
0)))</f>
        <v>0</v>
      </c>
      <c r="X4" s="95">
        <f>'4.2 Ergebnis-Tabelle'!$E$35</f>
        <v>0</v>
      </c>
      <c r="Y4" s="95">
        <f>'4.2 Ergebnis-Tabelle'!$E$36</f>
        <v>0</v>
      </c>
      <c r="Z4" s="95">
        <f>'4.2 Ergebnis-Tabelle'!$E$37</f>
        <v>0</v>
      </c>
      <c r="AC4" s="38" t="str">
        <f>CONCATENATE("Bewertung des Tierwohls von Betrieb ",Betriebsübersicht!$C$12," ",'1. Eingabe TIERBEURTEILUNG'!AH9)</f>
        <v xml:space="preserve">Bewertung des Tierwohls von Betrieb  </v>
      </c>
      <c r="AD4" s="38"/>
      <c r="AE4" s="38"/>
      <c r="AF4" s="38"/>
      <c r="AG4" s="38"/>
      <c r="AH4" s="38"/>
      <c r="AI4" s="38"/>
      <c r="AJ4" s="38"/>
      <c r="AK4" s="38"/>
      <c r="AL4" s="38"/>
      <c r="AM4" s="38"/>
    </row>
    <row r="5" spans="1:39" x14ac:dyDescent="0.2">
      <c r="A5" s="8" t="s">
        <v>25</v>
      </c>
      <c r="B5" s="8" t="s">
        <v>26</v>
      </c>
      <c r="C5" s="8" t="s">
        <v>9</v>
      </c>
      <c r="E5" s="114" t="s">
        <v>371</v>
      </c>
      <c r="G5" s="114" t="s">
        <v>372</v>
      </c>
      <c r="H5" s="114" t="s">
        <v>373</v>
      </c>
      <c r="I5" s="287" t="s">
        <v>441</v>
      </c>
      <c r="L5" s="105" t="s">
        <v>357</v>
      </c>
      <c r="M5" s="105"/>
      <c r="N5" s="290" t="s">
        <v>204</v>
      </c>
      <c r="O5" s="296" t="s">
        <v>354</v>
      </c>
      <c r="P5" s="295" t="s">
        <v>206</v>
      </c>
      <c r="Q5" s="99"/>
      <c r="R5" s="110" t="s">
        <v>300</v>
      </c>
      <c r="S5" s="96">
        <f>'2. Eingabe HALTUNG'!F15</f>
        <v>0</v>
      </c>
      <c r="T5" s="113">
        <f>IF(S5="Auslauf ≥ 1,5 m2 pro Tier",2,
IF(S5="Auslauf &lt; 1,5 m2 pro Tier",1,
0))</f>
        <v>0</v>
      </c>
      <c r="W5" s="94" t="s">
        <v>286</v>
      </c>
      <c r="X5" s="8">
        <f>IF(X4&gt;=9,W10,
IF(AND(AND(X4&lt;9,X4&gt;=8.4)),W11,
IF(AND(AND(X4&lt;8.4,X4&gt;=7.7)),W12,
IF(AND(AND(X4&lt;7.7,X4&gt;=7)),W13,
0))))</f>
        <v>0</v>
      </c>
      <c r="Y5" s="8">
        <f>IF(Y4&gt;=1.2,W10,
IF(AND(AND(Y4&lt;1.2,Y4&gt;=1)),W11,
IF(AND(AND(Y4&lt;1,Y4&gt;=0.91)),W12,
IF(AND(AND(Y4&lt;0.91,Y4&gt;=0.83)),W13,
0))))</f>
        <v>0</v>
      </c>
      <c r="Z5" s="8">
        <f>IF(Z4&gt;=1.2,W10,
IF(AND(AND(Z4&lt;1.2,Z4&gt;=1)),W11,
IF(AND(AND(Z4&lt;1,Z4&gt;=0.91)),W12,
IF(AND(AND(Z4&lt;0.91,Z4&gt;=0.83)),W13,
0))))</f>
        <v>0</v>
      </c>
      <c r="AC5" s="99"/>
      <c r="AD5" s="38"/>
      <c r="AE5" s="38"/>
      <c r="AF5" s="38"/>
      <c r="AG5" s="38"/>
      <c r="AH5" s="38"/>
      <c r="AI5" s="38"/>
      <c r="AJ5" s="38"/>
      <c r="AK5" s="38"/>
      <c r="AL5" s="38"/>
      <c r="AM5" s="38"/>
    </row>
    <row r="6" spans="1:39" ht="15" x14ac:dyDescent="0.25">
      <c r="A6" s="8">
        <v>1</v>
      </c>
      <c r="B6" s="8">
        <v>1</v>
      </c>
      <c r="C6" s="8">
        <v>1</v>
      </c>
      <c r="E6" s="59" t="s">
        <v>190</v>
      </c>
      <c r="G6" s="59" t="s">
        <v>188</v>
      </c>
      <c r="H6" s="59" t="s">
        <v>189</v>
      </c>
      <c r="L6" s="60" t="s">
        <v>31</v>
      </c>
      <c r="M6" s="104">
        <f>'2. Eingabe HALTUNG'!F16</f>
        <v>0</v>
      </c>
      <c r="N6" s="292">
        <f>M6*10</f>
        <v>0</v>
      </c>
      <c r="O6" s="297">
        <f>M6*15</f>
        <v>0</v>
      </c>
      <c r="P6" s="292">
        <f>IF($N$8&gt;=$O$3,1,IF($O$8&gt;=$O$3,0,-1))</f>
        <v>-1</v>
      </c>
      <c r="Q6" s="99"/>
      <c r="R6" s="170" t="s">
        <v>301</v>
      </c>
      <c r="S6" s="173">
        <f>IF(AND(AND(T4=3,T5=2)),100,
IF(AND(AND(T4=3,T5=1)),90,
IF(AND(AND(T4=3,T5=0)),90,
IF(AND(AND(T4=2,T5=2)),80,
IF(AND(AND(T4=2,T5=1)),70,
IF(AND(AND(T4=2,T5=0)),70,
IF(AND(AND(T4=1,T5=2)),60,
IF(AND(AND(T4=0,T5=2)),60,
IF(AND(AND(T4=1,T5=1)),30,
IF(AND(AND(T4=1,T5=0)),30,
IF(AND(AND(T4=0,T5=1)),30,
IF(AND(AND(T4=0,T5=0)),0,
"?"))))))))))))</f>
        <v>0</v>
      </c>
      <c r="V6" s="170"/>
      <c r="W6" s="171" t="s">
        <v>302</v>
      </c>
      <c r="X6" s="172">
        <f>(X5+Y5+Z5)/3</f>
        <v>0</v>
      </c>
      <c r="AC6" s="38"/>
      <c r="AD6" s="176" t="s">
        <v>40</v>
      </c>
      <c r="AE6" s="176" t="s">
        <v>39</v>
      </c>
      <c r="AF6" s="176" t="s">
        <v>41</v>
      </c>
      <c r="AG6" s="176" t="s">
        <v>42</v>
      </c>
      <c r="AH6" s="176" t="s">
        <v>7</v>
      </c>
      <c r="AI6" s="177" t="s">
        <v>8</v>
      </c>
      <c r="AJ6" s="176" t="s">
        <v>308</v>
      </c>
      <c r="AK6" s="177" t="s">
        <v>276</v>
      </c>
      <c r="AL6" s="178" t="s">
        <v>43</v>
      </c>
      <c r="AM6" s="178" t="s">
        <v>44</v>
      </c>
    </row>
    <row r="7" spans="1:39" ht="15.75" customHeight="1" thickBot="1" x14ac:dyDescent="0.25">
      <c r="A7" s="8">
        <v>2</v>
      </c>
      <c r="B7" s="8">
        <v>2</v>
      </c>
      <c r="C7" s="8">
        <v>2</v>
      </c>
      <c r="E7" s="59" t="s">
        <v>152</v>
      </c>
      <c r="G7" s="59" t="s">
        <v>191</v>
      </c>
      <c r="H7" s="59" t="s">
        <v>153</v>
      </c>
      <c r="L7" s="289" t="s">
        <v>202</v>
      </c>
      <c r="M7" s="291">
        <f>'2. Eingabe HALTUNG'!F18</f>
        <v>0</v>
      </c>
      <c r="N7" s="293">
        <f>M7/6</f>
        <v>0</v>
      </c>
      <c r="O7" s="298">
        <f>M7/4</f>
        <v>0</v>
      </c>
      <c r="P7" s="288" t="str">
        <f>IF($N$8&gt;=$O$3,"ausreichend",IF($O$8&gt;=$O$3,"teilweise ausreichend","nicht ausreichend"))</f>
        <v>nicht ausreichend</v>
      </c>
      <c r="Q7" s="99"/>
      <c r="R7" s="88"/>
      <c r="S7" s="96"/>
      <c r="W7" s="158" t="s">
        <v>409</v>
      </c>
      <c r="X7" s="166">
        <f>(W10+W11+W11)/3</f>
        <v>86.666666666666671</v>
      </c>
      <c r="AC7" s="157" t="s">
        <v>389</v>
      </c>
      <c r="AD7" s="39" t="s">
        <v>5</v>
      </c>
      <c r="AE7" s="39" t="s">
        <v>4</v>
      </c>
      <c r="AF7" s="176" t="s">
        <v>66</v>
      </c>
      <c r="AG7" s="39" t="s">
        <v>3</v>
      </c>
      <c r="AH7" s="39" t="s">
        <v>7</v>
      </c>
      <c r="AI7" s="40" t="s">
        <v>8</v>
      </c>
      <c r="AJ7" s="39" t="s">
        <v>308</v>
      </c>
      <c r="AK7" s="40" t="s">
        <v>276</v>
      </c>
      <c r="AL7" s="102" t="s">
        <v>2</v>
      </c>
      <c r="AM7" s="102" t="s">
        <v>177</v>
      </c>
    </row>
    <row r="8" spans="1:39" ht="15.75" customHeight="1" thickTop="1" x14ac:dyDescent="0.2">
      <c r="A8" s="8">
        <v>3</v>
      </c>
      <c r="B8" s="8">
        <v>3</v>
      </c>
      <c r="C8" s="8">
        <v>3</v>
      </c>
      <c r="E8" s="59" t="s">
        <v>157</v>
      </c>
      <c r="G8" s="59" t="s">
        <v>192</v>
      </c>
      <c r="H8" s="59" t="s">
        <v>193</v>
      </c>
      <c r="L8" s="61"/>
      <c r="M8" s="104">
        <f>SUM(M6:M7)</f>
        <v>0</v>
      </c>
      <c r="N8" s="294">
        <f>SUM(N6:N7)</f>
        <v>0</v>
      </c>
      <c r="O8" s="299">
        <f>SUM(O6:O7)</f>
        <v>0</v>
      </c>
      <c r="P8" s="292"/>
      <c r="Q8" s="99"/>
      <c r="R8" s="160" t="s">
        <v>391</v>
      </c>
      <c r="S8" s="160"/>
      <c r="U8" s="88"/>
      <c r="AC8" s="41" t="s">
        <v>90</v>
      </c>
      <c r="AD8" s="42">
        <v>100</v>
      </c>
      <c r="AE8" s="42">
        <v>100</v>
      </c>
      <c r="AF8" s="42">
        <v>100</v>
      </c>
      <c r="AG8" s="42">
        <v>100</v>
      </c>
      <c r="AH8" s="42">
        <v>100</v>
      </c>
      <c r="AI8" s="42">
        <v>100</v>
      </c>
      <c r="AJ8" s="42">
        <v>100</v>
      </c>
      <c r="AK8" s="42">
        <v>100</v>
      </c>
      <c r="AL8" s="42">
        <v>100</v>
      </c>
      <c r="AM8" s="42">
        <v>100</v>
      </c>
    </row>
    <row r="9" spans="1:39" ht="15" x14ac:dyDescent="0.25">
      <c r="A9" s="8">
        <v>4</v>
      </c>
      <c r="B9" s="8">
        <v>4</v>
      </c>
      <c r="C9" s="8">
        <v>4</v>
      </c>
      <c r="E9" s="59" t="s">
        <v>196</v>
      </c>
      <c r="G9" s="59" t="s">
        <v>197</v>
      </c>
      <c r="H9" s="59" t="s">
        <v>198</v>
      </c>
      <c r="I9" s="59" t="s">
        <v>199</v>
      </c>
      <c r="Q9" s="99"/>
      <c r="R9" s="161" t="s">
        <v>392</v>
      </c>
      <c r="S9" s="161" t="s">
        <v>286</v>
      </c>
      <c r="U9" s="88"/>
      <c r="W9" s="89" t="s">
        <v>286</v>
      </c>
      <c r="X9" s="90" t="s">
        <v>287</v>
      </c>
      <c r="Y9" s="90" t="s">
        <v>138</v>
      </c>
      <c r="Z9" s="90" t="s">
        <v>139</v>
      </c>
      <c r="AA9" s="88"/>
      <c r="AC9" s="41" t="s">
        <v>91</v>
      </c>
      <c r="AD9" s="42">
        <v>90</v>
      </c>
      <c r="AE9" s="42">
        <v>80</v>
      </c>
      <c r="AF9" s="42">
        <v>96</v>
      </c>
      <c r="AG9" s="42">
        <v>95</v>
      </c>
      <c r="AH9" s="42">
        <v>100</v>
      </c>
      <c r="AI9" s="42">
        <v>100</v>
      </c>
      <c r="AJ9" s="42">
        <v>100</v>
      </c>
      <c r="AK9" s="167">
        <f>hintergrunddaten!$X$7</f>
        <v>86.666666666666671</v>
      </c>
      <c r="AL9" s="42">
        <v>75</v>
      </c>
      <c r="AM9" s="42">
        <v>85</v>
      </c>
    </row>
    <row r="10" spans="1:39" ht="15" x14ac:dyDescent="0.25">
      <c r="A10" s="8">
        <v>5</v>
      </c>
      <c r="B10" s="8">
        <v>5</v>
      </c>
      <c r="C10" s="8">
        <v>5</v>
      </c>
      <c r="E10" s="46" t="s">
        <v>134</v>
      </c>
      <c r="F10" s="33"/>
      <c r="G10" s="62" t="s">
        <v>235</v>
      </c>
      <c r="H10" s="62" t="s">
        <v>236</v>
      </c>
      <c r="I10" s="57" t="s">
        <v>171</v>
      </c>
      <c r="J10" s="64" t="s">
        <v>134</v>
      </c>
      <c r="L10" s="88" t="s">
        <v>304</v>
      </c>
      <c r="M10" s="8"/>
      <c r="N10" s="100">
        <f>P6</f>
        <v>-1</v>
      </c>
      <c r="O10" s="99" t="str">
        <f>P7</f>
        <v>nicht ausreichend</v>
      </c>
      <c r="P10" s="8"/>
      <c r="Q10" s="99"/>
      <c r="R10" s="162" t="s">
        <v>398</v>
      </c>
      <c r="S10" s="163">
        <v>100</v>
      </c>
      <c r="T10" s="7">
        <v>3</v>
      </c>
      <c r="U10" s="88">
        <v>2</v>
      </c>
      <c r="W10" s="91">
        <v>100</v>
      </c>
      <c r="X10" s="93" t="s">
        <v>288</v>
      </c>
      <c r="Y10" s="93" t="s">
        <v>289</v>
      </c>
      <c r="Z10" s="93" t="s">
        <v>289</v>
      </c>
      <c r="AA10" s="88"/>
      <c r="AC10" s="80">
        <f>Betriebsübersicht!$C$12</f>
        <v>0</v>
      </c>
      <c r="AD10" s="43">
        <f>'4.2 Ergebnis-Tabelle'!$E$14</f>
        <v>0</v>
      </c>
      <c r="AE10" s="43">
        <f>'4.2 Ergebnis-Tabelle'!$E$17</f>
        <v>0</v>
      </c>
      <c r="AF10" s="43">
        <f>'4.2 Ergebnis-Tabelle'!$E$20</f>
        <v>0</v>
      </c>
      <c r="AG10" s="43">
        <f>'4.2 Ergebnis-Tabelle'!$E$24</f>
        <v>0</v>
      </c>
      <c r="AH10" s="43" t="str">
        <f>'4.2 Ergebnis-Tabelle'!$E$27</f>
        <v>?</v>
      </c>
      <c r="AI10" s="43">
        <f>'4.2 Ergebnis-Tabelle'!$E$28</f>
        <v>1</v>
      </c>
      <c r="AJ10" s="43">
        <f>'4.2 Ergebnis-Tabelle'!$E$31</f>
        <v>0</v>
      </c>
      <c r="AK10" s="43">
        <f>'4.2 Ergebnis-Tabelle'!$E$34</f>
        <v>0</v>
      </c>
      <c r="AL10" s="43" t="e">
        <f>'4.2 Ergebnis-Tabelle'!$E$38</f>
        <v>#DIV/0!</v>
      </c>
      <c r="AM10" s="43" t="e">
        <f>'4.2 Ergebnis-Tabelle'!$E$45</f>
        <v>#DIV/0!</v>
      </c>
    </row>
    <row r="11" spans="1:39" ht="15" x14ac:dyDescent="0.25">
      <c r="A11" s="8">
        <v>6</v>
      </c>
      <c r="B11" s="8">
        <v>6</v>
      </c>
      <c r="C11" s="8">
        <v>6</v>
      </c>
      <c r="E11" s="110" t="s">
        <v>300</v>
      </c>
      <c r="G11" s="110" t="s">
        <v>368</v>
      </c>
      <c r="H11" s="110" t="s">
        <v>369</v>
      </c>
      <c r="I11" s="110" t="s">
        <v>366</v>
      </c>
      <c r="L11" s="88" t="s">
        <v>305</v>
      </c>
      <c r="M11" s="8"/>
      <c r="N11" s="100">
        <f>IF('2. Eingabe HALTUNG'!$F$20="sauber",1,-1)</f>
        <v>-1</v>
      </c>
      <c r="O11" s="99">
        <f>'2. Eingabe HALTUNG'!F20</f>
        <v>0</v>
      </c>
      <c r="P11" s="8"/>
      <c r="Q11" s="99"/>
      <c r="R11" s="162" t="s">
        <v>399</v>
      </c>
      <c r="S11" s="163">
        <v>90</v>
      </c>
      <c r="T11" s="7">
        <v>3</v>
      </c>
      <c r="U11" s="88">
        <v>1</v>
      </c>
      <c r="W11" s="91">
        <v>80</v>
      </c>
      <c r="X11" s="93" t="s">
        <v>290</v>
      </c>
      <c r="Y11" s="93" t="s">
        <v>291</v>
      </c>
      <c r="Z11" s="93" t="s">
        <v>291</v>
      </c>
      <c r="AA11" s="88"/>
      <c r="AC11" s="38"/>
      <c r="AD11" s="38"/>
      <c r="AE11" s="38"/>
      <c r="AF11" s="38"/>
      <c r="AG11" s="38"/>
      <c r="AH11" s="38"/>
      <c r="AI11" s="38"/>
      <c r="AJ11" s="38"/>
      <c r="AK11" s="38"/>
      <c r="AL11" s="38"/>
      <c r="AM11" s="38"/>
    </row>
    <row r="12" spans="1:39" ht="18" customHeight="1" thickBot="1" x14ac:dyDescent="0.3">
      <c r="A12" s="8">
        <v>7</v>
      </c>
      <c r="B12" s="8">
        <v>7</v>
      </c>
      <c r="C12" s="8">
        <v>7</v>
      </c>
      <c r="E12" s="7" t="s">
        <v>14</v>
      </c>
      <c r="F12" s="33"/>
      <c r="G12" s="57" t="s">
        <v>174</v>
      </c>
      <c r="H12" s="57" t="s">
        <v>175</v>
      </c>
      <c r="L12" s="97" t="s">
        <v>306</v>
      </c>
      <c r="M12" s="98"/>
      <c r="N12" s="98">
        <f>IF('2. Eingabe HALTUNG'!$F$19&gt;=2,1,-1)</f>
        <v>-1</v>
      </c>
      <c r="O12" s="36">
        <f>'2. Eingabe HALTUNG'!F19</f>
        <v>0</v>
      </c>
      <c r="P12" s="98"/>
      <c r="Q12" s="99"/>
      <c r="R12" s="162" t="s">
        <v>393</v>
      </c>
      <c r="S12" s="163">
        <v>90</v>
      </c>
      <c r="T12" s="7">
        <v>3</v>
      </c>
      <c r="U12" s="88">
        <v>0</v>
      </c>
      <c r="W12" s="91">
        <v>60</v>
      </c>
      <c r="X12" s="93" t="s">
        <v>292</v>
      </c>
      <c r="Y12" s="93" t="s">
        <v>293</v>
      </c>
      <c r="Z12" s="93" t="s">
        <v>293</v>
      </c>
      <c r="AA12" s="88"/>
    </row>
    <row r="13" spans="1:39" ht="15.75" thickTop="1" x14ac:dyDescent="0.25">
      <c r="A13" s="8">
        <v>8</v>
      </c>
      <c r="B13" s="8">
        <v>8</v>
      </c>
      <c r="C13" s="8">
        <v>8</v>
      </c>
      <c r="L13" s="174" t="s">
        <v>432</v>
      </c>
      <c r="M13" s="100"/>
      <c r="N13" s="100">
        <f>IF(AND(AND(AND(N10=1,N11=1,N12=1))),100,
IF(AND(AND(AND(N10=1,N11=1,N12=-1))),83,
IF(AND(AND(AND(N10=0,N11=1,N12=1))),66,
IF(AND(AND(AND(N10=0,N11=1,N12=-1))),50,
IF(AND(AND(AND(N10=1,N11=-1,N12=1))),32,
IF(AND(AND(AND(N10=1,N11=-1,N12=0))),32,
IF(AND(AND(AND(N10=1,N11=-1,N12=-1))),32,
IF(AND(AND(AND(N10=0,N11=-1,N12=-1))),15,
IF(AND(AND(AND(N10=0,N11=-1,N12=0))),15,
IF(AND(AND(AND(N10=0,N11=-1,N12=1))),15,
IF(AND(AND(AND(N10=-1,N11=-1,N12=-1))),1,
IF(AND(AND(AND(N10=-1,N11=0,N12=-1))),1,
IF(AND(AND(AND(N10=-1,N11=-1,N12=0))),1,
IF(AND(AND(AND(N10=-1,N11=-1,N12=1))),1,
IF(AND(AND(AND(N10=-1,N11=1,N12=-1))),1,
IF(AND(AND(AND(N10=-1,N11=1,N12=1))),1,
IF(AND(AND(AND(N10=-1,N11=0,N12=1))),1,
"?")))))))))))))))))</f>
        <v>1</v>
      </c>
      <c r="O13" s="99"/>
      <c r="P13" s="100"/>
      <c r="Q13" s="99"/>
      <c r="R13" s="162" t="s">
        <v>400</v>
      </c>
      <c r="S13" s="163">
        <v>80</v>
      </c>
      <c r="T13" s="7">
        <v>2</v>
      </c>
      <c r="U13" s="88">
        <v>2</v>
      </c>
      <c r="W13" s="91">
        <v>40</v>
      </c>
      <c r="X13" s="93" t="s">
        <v>294</v>
      </c>
      <c r="Y13" s="93" t="s">
        <v>295</v>
      </c>
      <c r="Z13" s="93" t="s">
        <v>295</v>
      </c>
      <c r="AA13" s="88"/>
    </row>
    <row r="14" spans="1:39" ht="15" x14ac:dyDescent="0.25">
      <c r="A14" s="8">
        <v>9</v>
      </c>
      <c r="B14" s="8">
        <v>9</v>
      </c>
      <c r="C14" s="8">
        <v>9</v>
      </c>
      <c r="L14" s="85"/>
      <c r="M14" s="85"/>
      <c r="N14" s="85"/>
      <c r="O14" s="85"/>
      <c r="P14" s="85"/>
      <c r="Q14" s="99"/>
      <c r="R14" s="162" t="s">
        <v>401</v>
      </c>
      <c r="S14" s="163">
        <v>70</v>
      </c>
      <c r="T14" s="7">
        <v>2</v>
      </c>
      <c r="U14" s="88">
        <v>1</v>
      </c>
      <c r="W14" s="91">
        <v>0</v>
      </c>
      <c r="X14" s="93" t="s">
        <v>296</v>
      </c>
      <c r="Y14" s="93" t="s">
        <v>297</v>
      </c>
      <c r="Z14" s="93" t="s">
        <v>297</v>
      </c>
      <c r="AA14" s="88"/>
      <c r="AB14" s="88"/>
    </row>
    <row r="15" spans="1:39" ht="15" x14ac:dyDescent="0.25">
      <c r="A15" s="8">
        <v>10</v>
      </c>
      <c r="B15" s="8">
        <v>10</v>
      </c>
      <c r="C15" s="8">
        <v>10</v>
      </c>
      <c r="L15" s="87" t="s">
        <v>135</v>
      </c>
      <c r="M15" s="84"/>
      <c r="N15" s="84"/>
      <c r="O15" s="84"/>
      <c r="P15" s="84"/>
      <c r="Q15" s="99"/>
      <c r="R15" s="162" t="s">
        <v>394</v>
      </c>
      <c r="S15" s="163">
        <v>70</v>
      </c>
      <c r="T15" s="7">
        <v>2</v>
      </c>
      <c r="U15" s="88">
        <v>0</v>
      </c>
      <c r="W15" s="92"/>
      <c r="X15" s="88"/>
      <c r="Y15" s="88"/>
      <c r="Z15" s="88"/>
      <c r="AA15" s="88"/>
      <c r="AB15" s="88"/>
    </row>
    <row r="16" spans="1:39" x14ac:dyDescent="0.2">
      <c r="A16" s="8">
        <v>11</v>
      </c>
      <c r="B16" s="8">
        <v>11</v>
      </c>
      <c r="C16" s="8">
        <v>11</v>
      </c>
      <c r="K16" s="83">
        <v>100</v>
      </c>
      <c r="L16" s="86" t="s">
        <v>277</v>
      </c>
      <c r="M16" s="86"/>
      <c r="N16" s="86"/>
      <c r="O16" s="86"/>
      <c r="P16" s="86"/>
      <c r="Q16" s="99"/>
      <c r="R16" s="162" t="s">
        <v>402</v>
      </c>
      <c r="S16" s="163">
        <v>60</v>
      </c>
      <c r="T16" s="7">
        <v>1</v>
      </c>
      <c r="U16" s="7">
        <v>2</v>
      </c>
      <c r="W16" s="88" t="s">
        <v>262</v>
      </c>
      <c r="X16" s="88" t="s">
        <v>264</v>
      </c>
      <c r="Y16" s="88" t="s">
        <v>298</v>
      </c>
      <c r="Z16" s="88" t="s">
        <v>298</v>
      </c>
      <c r="AA16" s="88"/>
      <c r="AB16" s="88"/>
    </row>
    <row r="17" spans="1:28" x14ac:dyDescent="0.2">
      <c r="A17" s="8">
        <v>12</v>
      </c>
      <c r="B17" s="8">
        <v>12</v>
      </c>
      <c r="C17" s="8">
        <v>12</v>
      </c>
      <c r="K17" s="83">
        <v>83</v>
      </c>
      <c r="L17" s="86" t="s">
        <v>278</v>
      </c>
      <c r="M17" s="86"/>
      <c r="N17" s="86"/>
      <c r="O17" s="86"/>
      <c r="P17" s="86"/>
      <c r="R17" s="162" t="s">
        <v>403</v>
      </c>
      <c r="S17" s="163">
        <v>60</v>
      </c>
      <c r="T17" s="7">
        <v>0</v>
      </c>
      <c r="U17" s="7">
        <v>2</v>
      </c>
      <c r="AB17" s="88"/>
    </row>
    <row r="18" spans="1:28" x14ac:dyDescent="0.2">
      <c r="A18" s="8">
        <v>13</v>
      </c>
      <c r="B18" s="8">
        <v>13</v>
      </c>
      <c r="C18" s="8">
        <v>13</v>
      </c>
      <c r="K18" s="83">
        <v>66</v>
      </c>
      <c r="L18" s="86" t="s">
        <v>279</v>
      </c>
      <c r="M18" s="86"/>
      <c r="N18" s="86"/>
      <c r="O18" s="86"/>
      <c r="P18" s="86"/>
      <c r="R18" s="164" t="s">
        <v>404</v>
      </c>
      <c r="S18" s="163">
        <v>30</v>
      </c>
      <c r="T18" s="7">
        <v>1</v>
      </c>
      <c r="U18" s="7">
        <v>1</v>
      </c>
      <c r="AB18" s="88"/>
    </row>
    <row r="19" spans="1:28" x14ac:dyDescent="0.2">
      <c r="A19" s="8">
        <v>14</v>
      </c>
      <c r="B19" s="8">
        <v>14</v>
      </c>
      <c r="C19" s="8">
        <v>14</v>
      </c>
      <c r="K19" s="83">
        <v>50</v>
      </c>
      <c r="L19" s="86" t="s">
        <v>280</v>
      </c>
      <c r="M19" s="86"/>
      <c r="N19" s="86"/>
      <c r="O19" s="86"/>
      <c r="P19" s="86"/>
      <c r="R19" s="164" t="s">
        <v>395</v>
      </c>
      <c r="S19" s="163">
        <v>30</v>
      </c>
      <c r="T19" s="7">
        <v>1</v>
      </c>
      <c r="U19" s="7">
        <v>0</v>
      </c>
      <c r="AB19" s="88"/>
    </row>
    <row r="20" spans="1:28" x14ac:dyDescent="0.2">
      <c r="A20" s="8">
        <v>15</v>
      </c>
      <c r="B20" s="8">
        <v>15</v>
      </c>
      <c r="C20" s="8">
        <v>15</v>
      </c>
      <c r="K20" s="83">
        <v>32</v>
      </c>
      <c r="L20" s="86" t="s">
        <v>281</v>
      </c>
      <c r="M20" s="86"/>
      <c r="N20" s="86"/>
      <c r="O20" s="86"/>
      <c r="P20" s="86"/>
      <c r="R20" s="164" t="s">
        <v>405</v>
      </c>
      <c r="S20" s="165">
        <v>30</v>
      </c>
      <c r="T20" s="7">
        <v>0</v>
      </c>
      <c r="U20" s="7">
        <v>1</v>
      </c>
      <c r="AB20" s="88"/>
    </row>
    <row r="21" spans="1:28" x14ac:dyDescent="0.2">
      <c r="A21" s="8">
        <v>16</v>
      </c>
      <c r="B21" s="8">
        <v>16</v>
      </c>
      <c r="C21" s="8">
        <v>16</v>
      </c>
      <c r="K21" s="83">
        <v>15</v>
      </c>
      <c r="L21" s="86" t="s">
        <v>282</v>
      </c>
      <c r="M21" s="86"/>
      <c r="N21" s="86"/>
      <c r="O21" s="86"/>
      <c r="P21" s="86"/>
      <c r="R21" s="162" t="s">
        <v>396</v>
      </c>
      <c r="S21" s="163">
        <v>0</v>
      </c>
      <c r="T21" s="7">
        <v>0</v>
      </c>
      <c r="U21" s="7">
        <v>0</v>
      </c>
      <c r="AB21" s="88"/>
    </row>
    <row r="22" spans="1:28" x14ac:dyDescent="0.2">
      <c r="A22" s="8">
        <v>17</v>
      </c>
      <c r="B22" s="8">
        <v>17</v>
      </c>
      <c r="C22" s="8">
        <v>17</v>
      </c>
      <c r="K22" s="83">
        <v>1</v>
      </c>
      <c r="L22" s="86" t="s">
        <v>283</v>
      </c>
      <c r="M22" s="86"/>
      <c r="N22" s="86"/>
      <c r="O22" s="86"/>
      <c r="P22" s="86"/>
      <c r="R22" s="158"/>
      <c r="S22" s="158"/>
      <c r="AB22" s="88"/>
    </row>
    <row r="23" spans="1:28" x14ac:dyDescent="0.2">
      <c r="A23" s="8">
        <v>18</v>
      </c>
      <c r="B23" s="8">
        <v>18</v>
      </c>
      <c r="C23" s="8">
        <v>18</v>
      </c>
      <c r="R23" s="159" t="s">
        <v>397</v>
      </c>
      <c r="S23" s="158"/>
      <c r="AB23" s="88"/>
    </row>
    <row r="24" spans="1:28" x14ac:dyDescent="0.2">
      <c r="A24" s="8">
        <v>19</v>
      </c>
      <c r="B24" s="8">
        <v>19</v>
      </c>
      <c r="C24" s="8">
        <v>19</v>
      </c>
      <c r="AB24" s="88"/>
    </row>
    <row r="25" spans="1:28" x14ac:dyDescent="0.2">
      <c r="A25" s="8">
        <v>20</v>
      </c>
      <c r="B25" s="8">
        <v>20</v>
      </c>
      <c r="C25" s="8">
        <v>20</v>
      </c>
      <c r="W25" s="88"/>
      <c r="X25" s="88"/>
      <c r="Y25" s="88"/>
      <c r="Z25" s="88"/>
      <c r="AA25" s="88"/>
      <c r="AB25" s="88"/>
    </row>
    <row r="26" spans="1:28" x14ac:dyDescent="0.2">
      <c r="A26" s="8">
        <v>21</v>
      </c>
      <c r="B26" s="8">
        <v>21</v>
      </c>
      <c r="C26" s="8">
        <v>21</v>
      </c>
      <c r="W26" s="88"/>
      <c r="X26" s="88"/>
      <c r="Y26" s="88"/>
      <c r="Z26" s="88"/>
      <c r="AA26" s="88"/>
      <c r="AB26" s="88"/>
    </row>
    <row r="27" spans="1:28" x14ac:dyDescent="0.2">
      <c r="A27" s="8">
        <v>22</v>
      </c>
      <c r="B27" s="8">
        <v>22</v>
      </c>
      <c r="C27" s="8">
        <v>22</v>
      </c>
      <c r="W27" s="88"/>
      <c r="X27" s="88"/>
      <c r="Y27" s="88"/>
      <c r="Z27" s="88"/>
      <c r="AA27" s="88"/>
    </row>
    <row r="28" spans="1:28" x14ac:dyDescent="0.2">
      <c r="A28" s="8">
        <v>23</v>
      </c>
      <c r="B28" s="8">
        <v>23</v>
      </c>
      <c r="C28" s="8">
        <v>23</v>
      </c>
    </row>
    <row r="29" spans="1:28" x14ac:dyDescent="0.2">
      <c r="A29" s="8">
        <v>24</v>
      </c>
      <c r="B29" s="8">
        <v>24</v>
      </c>
      <c r="C29" s="8">
        <v>24</v>
      </c>
      <c r="L29" s="82"/>
      <c r="M29" s="82"/>
      <c r="N29" s="82"/>
      <c r="O29" s="82"/>
      <c r="P29" s="82"/>
    </row>
    <row r="30" spans="1:28" x14ac:dyDescent="0.2">
      <c r="A30" s="8">
        <v>25</v>
      </c>
      <c r="B30" s="8">
        <v>25</v>
      </c>
      <c r="C30" s="8">
        <v>25</v>
      </c>
    </row>
    <row r="31" spans="1:28" x14ac:dyDescent="0.2">
      <c r="A31" s="8">
        <v>26</v>
      </c>
      <c r="B31" s="8">
        <v>26</v>
      </c>
      <c r="C31" s="8">
        <v>26</v>
      </c>
    </row>
    <row r="32" spans="1:28" x14ac:dyDescent="0.2">
      <c r="A32" s="8">
        <v>27</v>
      </c>
      <c r="B32" s="8">
        <v>27</v>
      </c>
      <c r="C32" s="8">
        <v>27</v>
      </c>
    </row>
    <row r="33" spans="1:3" x14ac:dyDescent="0.2">
      <c r="A33" s="8">
        <v>28</v>
      </c>
      <c r="B33" s="8">
        <v>28</v>
      </c>
      <c r="C33" s="8">
        <v>28</v>
      </c>
    </row>
    <row r="34" spans="1:3" x14ac:dyDescent="0.2">
      <c r="A34" s="8">
        <v>29</v>
      </c>
      <c r="B34" s="8">
        <v>29</v>
      </c>
      <c r="C34" s="8">
        <v>29</v>
      </c>
    </row>
    <row r="35" spans="1:3" x14ac:dyDescent="0.2">
      <c r="A35" s="8">
        <v>30</v>
      </c>
      <c r="B35" s="8">
        <v>30</v>
      </c>
      <c r="C35" s="8">
        <v>30</v>
      </c>
    </row>
    <row r="36" spans="1:3" x14ac:dyDescent="0.2">
      <c r="A36" s="8">
        <v>31</v>
      </c>
      <c r="B36" s="8">
        <v>33</v>
      </c>
      <c r="C36" s="8">
        <v>31</v>
      </c>
    </row>
    <row r="37" spans="1:3" x14ac:dyDescent="0.2">
      <c r="A37" s="8">
        <v>34</v>
      </c>
      <c r="B37" s="8">
        <v>37</v>
      </c>
      <c r="C37" s="8">
        <v>32</v>
      </c>
    </row>
    <row r="38" spans="1:3" x14ac:dyDescent="0.2">
      <c r="A38" s="8">
        <v>38</v>
      </c>
      <c r="B38" s="8">
        <v>41</v>
      </c>
      <c r="C38" s="8">
        <v>33</v>
      </c>
    </row>
    <row r="39" spans="1:3" x14ac:dyDescent="0.2">
      <c r="A39" s="8">
        <v>42</v>
      </c>
      <c r="B39" s="8">
        <v>46</v>
      </c>
      <c r="C39" s="8">
        <v>34</v>
      </c>
    </row>
    <row r="40" spans="1:3" x14ac:dyDescent="0.2">
      <c r="A40" s="8">
        <v>47</v>
      </c>
      <c r="B40" s="8">
        <v>50</v>
      </c>
      <c r="C40" s="8">
        <v>35</v>
      </c>
    </row>
    <row r="41" spans="1:3" x14ac:dyDescent="0.2">
      <c r="A41" s="8">
        <v>51</v>
      </c>
      <c r="B41" s="8">
        <v>54</v>
      </c>
      <c r="C41" s="8">
        <v>36</v>
      </c>
    </row>
    <row r="42" spans="1:3" x14ac:dyDescent="0.2">
      <c r="A42" s="8">
        <v>55</v>
      </c>
      <c r="B42" s="8">
        <v>59</v>
      </c>
      <c r="C42" s="8">
        <v>37</v>
      </c>
    </row>
    <row r="43" spans="1:3" x14ac:dyDescent="0.2">
      <c r="A43" s="8">
        <v>60</v>
      </c>
      <c r="B43" s="8">
        <v>63</v>
      </c>
      <c r="C43" s="8">
        <v>38</v>
      </c>
    </row>
    <row r="44" spans="1:3" x14ac:dyDescent="0.2">
      <c r="A44" s="8">
        <v>64</v>
      </c>
      <c r="B44" s="8">
        <v>67</v>
      </c>
      <c r="C44" s="8">
        <v>39</v>
      </c>
    </row>
    <row r="45" spans="1:3" x14ac:dyDescent="0.2">
      <c r="A45" s="8">
        <v>68</v>
      </c>
      <c r="B45" s="8">
        <v>70</v>
      </c>
      <c r="C45" s="8">
        <v>40</v>
      </c>
    </row>
    <row r="46" spans="1:3" x14ac:dyDescent="0.2">
      <c r="A46" s="8">
        <v>71</v>
      </c>
      <c r="B46" s="8">
        <v>96</v>
      </c>
      <c r="C46" s="8">
        <v>45</v>
      </c>
    </row>
    <row r="47" spans="1:3" x14ac:dyDescent="0.2">
      <c r="A47" s="8">
        <v>97</v>
      </c>
      <c r="B47" s="8">
        <v>124</v>
      </c>
      <c r="C47" s="8">
        <v>50</v>
      </c>
    </row>
    <row r="48" spans="1:3" x14ac:dyDescent="0.2">
      <c r="A48" s="8">
        <v>125</v>
      </c>
      <c r="B48" s="8">
        <v>149</v>
      </c>
      <c r="C48" s="8">
        <v>55</v>
      </c>
    </row>
    <row r="49" spans="1:3" x14ac:dyDescent="0.2">
      <c r="A49" s="8">
        <v>150</v>
      </c>
      <c r="B49" s="8">
        <v>199</v>
      </c>
      <c r="C49" s="8">
        <v>60</v>
      </c>
    </row>
    <row r="50" spans="1:3" x14ac:dyDescent="0.2">
      <c r="A50" s="8">
        <v>200</v>
      </c>
      <c r="B50" s="8">
        <v>249</v>
      </c>
      <c r="C50" s="8">
        <v>65</v>
      </c>
    </row>
    <row r="51" spans="1:3" x14ac:dyDescent="0.2">
      <c r="A51" s="8">
        <v>250</v>
      </c>
      <c r="B51" s="8">
        <v>299</v>
      </c>
      <c r="C51" s="8">
        <v>70</v>
      </c>
    </row>
    <row r="52" spans="1:3" x14ac:dyDescent="0.2">
      <c r="A52" s="8">
        <v>300</v>
      </c>
      <c r="B52" s="8">
        <v>499</v>
      </c>
      <c r="C52" s="8">
        <v>75</v>
      </c>
    </row>
    <row r="53" spans="1:3" x14ac:dyDescent="0.2">
      <c r="A53" s="8">
        <v>500</v>
      </c>
      <c r="B53" s="8">
        <v>799</v>
      </c>
      <c r="C53" s="8">
        <v>80</v>
      </c>
    </row>
    <row r="54" spans="1:3" x14ac:dyDescent="0.2">
      <c r="A54" s="8">
        <v>800</v>
      </c>
      <c r="B54" s="8">
        <v>1000</v>
      </c>
      <c r="C54" s="8">
        <v>85</v>
      </c>
    </row>
    <row r="55" spans="1:3" x14ac:dyDescent="0.2">
      <c r="A55" s="8">
        <v>1000</v>
      </c>
      <c r="B55" s="8">
        <v>10000</v>
      </c>
      <c r="C55" s="8">
        <v>90</v>
      </c>
    </row>
  </sheetData>
  <mergeCells count="1">
    <mergeCell ref="X2:Z2"/>
  </mergeCells>
  <phoneticPr fontId="10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50920-6882-4017-8308-D3762A13960F}">
  <dimension ref="B1:AJ503"/>
  <sheetViews>
    <sheetView topLeftCell="M1" workbookViewId="0">
      <selection activeCell="M1" sqref="A1:XFD1048576"/>
    </sheetView>
  </sheetViews>
  <sheetFormatPr baseColWidth="10" defaultColWidth="11.42578125" defaultRowHeight="14.25" x14ac:dyDescent="0.2"/>
  <cols>
    <col min="1" max="1" width="2.140625" style="64" customWidth="1"/>
    <col min="2" max="2" width="15.42578125" style="64" bestFit="1" customWidth="1"/>
    <col min="3" max="3" width="14.7109375" style="64" bestFit="1" customWidth="1"/>
    <col min="4" max="4" width="13.7109375" style="64" bestFit="1" customWidth="1"/>
    <col min="5" max="5" width="14.28515625" style="64" bestFit="1" customWidth="1"/>
    <col min="6" max="6" width="11.42578125" style="64"/>
    <col min="7" max="7" width="15.42578125" style="64" bestFit="1" customWidth="1"/>
    <col min="8" max="8" width="14.7109375" style="64" bestFit="1" customWidth="1"/>
    <col min="9" max="9" width="13.7109375" style="64" bestFit="1" customWidth="1"/>
    <col min="10" max="10" width="14.28515625" style="64" bestFit="1" customWidth="1"/>
    <col min="11" max="11" width="5" style="64" bestFit="1" customWidth="1"/>
    <col min="12" max="12" width="13.28515625" style="64" bestFit="1" customWidth="1"/>
    <col min="13" max="13" width="14.42578125" style="64" bestFit="1" customWidth="1"/>
    <col min="14" max="14" width="13.7109375" style="64" bestFit="1" customWidth="1"/>
    <col min="15" max="15" width="14.28515625" style="64" bestFit="1" customWidth="1"/>
    <col min="16" max="16" width="14.7109375" style="64" customWidth="1"/>
    <col min="17" max="17" width="11.42578125" style="117"/>
    <col min="18" max="18" width="13.28515625" style="117" bestFit="1" customWidth="1"/>
    <col min="19" max="19" width="11.42578125" style="117"/>
    <col min="20" max="20" width="13.85546875" style="117" customWidth="1"/>
    <col min="21" max="28" width="11.42578125" style="117"/>
    <col min="29" max="31" width="11.42578125" style="146"/>
    <col min="32" max="32" width="13.140625" style="117" customWidth="1"/>
    <col min="33" max="36" width="11.42578125" style="117"/>
    <col min="37" max="16384" width="11.42578125" style="64"/>
  </cols>
  <sheetData>
    <row r="1" spans="2:36" ht="15.75" customHeight="1" thickBot="1" x14ac:dyDescent="0.25">
      <c r="B1" s="101" t="s">
        <v>315</v>
      </c>
      <c r="C1" s="114" t="str">
        <f>hintergrunddaten!$G$5</f>
        <v>Holstein oder Braunvieh</v>
      </c>
      <c r="G1" s="101" t="s">
        <v>315</v>
      </c>
      <c r="H1" s="114" t="str">
        <f>hintergrunddaten!$H$5</f>
        <v>Fleckvieh</v>
      </c>
      <c r="L1" s="101" t="s">
        <v>315</v>
      </c>
      <c r="M1" s="114" t="str">
        <f>hintergrunddaten!$I$5</f>
        <v>Kreuzungstiere</v>
      </c>
      <c r="P1" s="114" t="s">
        <v>382</v>
      </c>
      <c r="Q1" s="737" t="s">
        <v>378</v>
      </c>
      <c r="R1" s="738"/>
      <c r="S1" s="739"/>
      <c r="T1" s="731" t="str">
        <f>hintergrunddaten!$G$5</f>
        <v>Holstein oder Braunvieh</v>
      </c>
      <c r="U1" s="732"/>
      <c r="V1" s="733"/>
      <c r="W1" s="734" t="str">
        <f>hintergrunddaten!$H$5</f>
        <v>Fleckvieh</v>
      </c>
      <c r="X1" s="735"/>
      <c r="Y1" s="736"/>
      <c r="Z1" s="729" t="str">
        <f>hintergrunddaten!I5</f>
        <v>Kreuzungstiere</v>
      </c>
      <c r="AA1" s="730"/>
      <c r="AB1" s="730"/>
      <c r="AC1" s="145"/>
      <c r="AD1" s="145"/>
      <c r="AE1" s="145"/>
    </row>
    <row r="2" spans="2:36" ht="43.5" thickBot="1" x14ac:dyDescent="0.25">
      <c r="B2" s="724" t="s">
        <v>238</v>
      </c>
      <c r="C2" s="726" t="s">
        <v>239</v>
      </c>
      <c r="D2" s="726"/>
      <c r="E2" s="727"/>
      <c r="G2" s="724" t="s">
        <v>238</v>
      </c>
      <c r="H2" s="726" t="s">
        <v>239</v>
      </c>
      <c r="I2" s="726"/>
      <c r="J2" s="727"/>
      <c r="L2" s="304" t="s">
        <v>238</v>
      </c>
      <c r="M2" s="728" t="s">
        <v>239</v>
      </c>
      <c r="N2" s="726"/>
      <c r="O2" s="727"/>
      <c r="P2" s="154">
        <f>Betriebsübersicht!$C$18</f>
        <v>0</v>
      </c>
      <c r="Q2" s="118" t="s">
        <v>252</v>
      </c>
      <c r="R2" s="119" t="s">
        <v>238</v>
      </c>
      <c r="S2" s="120" t="s">
        <v>253</v>
      </c>
      <c r="T2" s="129" t="s">
        <v>254</v>
      </c>
      <c r="U2" s="130" t="s">
        <v>255</v>
      </c>
      <c r="V2" s="131" t="s">
        <v>256</v>
      </c>
      <c r="W2" s="129" t="s">
        <v>254</v>
      </c>
      <c r="X2" s="130" t="s">
        <v>255</v>
      </c>
      <c r="Y2" s="131" t="s">
        <v>256</v>
      </c>
      <c r="Z2" s="129" t="s">
        <v>254</v>
      </c>
      <c r="AA2" s="130" t="s">
        <v>255</v>
      </c>
      <c r="AB2" s="131" t="s">
        <v>256</v>
      </c>
      <c r="AC2" s="151" t="s">
        <v>254</v>
      </c>
      <c r="AD2" s="147" t="s">
        <v>255</v>
      </c>
      <c r="AE2" s="149" t="s">
        <v>256</v>
      </c>
      <c r="AF2" s="137" t="s">
        <v>257</v>
      </c>
      <c r="AG2" s="138" t="s">
        <v>275</v>
      </c>
      <c r="AH2" s="139" t="s">
        <v>312</v>
      </c>
      <c r="AI2" s="155" t="s">
        <v>383</v>
      </c>
      <c r="AJ2" s="156" t="s">
        <v>384</v>
      </c>
    </row>
    <row r="3" spans="2:36" ht="15.75" thickTop="1" thickBot="1" x14ac:dyDescent="0.25">
      <c r="B3" s="725"/>
      <c r="C3" s="65" t="s">
        <v>240</v>
      </c>
      <c r="D3" s="72" t="s">
        <v>241</v>
      </c>
      <c r="E3" s="65" t="s">
        <v>242</v>
      </c>
      <c r="G3" s="725"/>
      <c r="H3" s="65" t="s">
        <v>240</v>
      </c>
      <c r="I3" s="72" t="s">
        <v>241</v>
      </c>
      <c r="J3" s="65" t="s">
        <v>242</v>
      </c>
      <c r="K3" s="279"/>
      <c r="L3" s="305"/>
      <c r="M3" s="65" t="s">
        <v>240</v>
      </c>
      <c r="N3" s="72" t="s">
        <v>241</v>
      </c>
      <c r="O3" s="65" t="s">
        <v>242</v>
      </c>
      <c r="Q3" s="121" t="str">
        <f>'1.a Erfassung BCS'!C10</f>
        <v>x</v>
      </c>
      <c r="R3" s="122" t="e">
        <f>'1.a Erfassung BCS'!F10</f>
        <v>#VALUE!</v>
      </c>
      <c r="S3" s="125" t="str">
        <f>'1.a Erfassung BCS'!D10</f>
        <v>x</v>
      </c>
      <c r="T3" s="132" t="e">
        <f t="shared" ref="T3:T34" si="0">VLOOKUP($R3,$B$4:$E$503,2,FALSE)</f>
        <v>#VALUE!</v>
      </c>
      <c r="U3" s="133" t="e">
        <f t="shared" ref="U3:U34" si="1">VLOOKUP($R3,$B$4:$E$503,3,FALSE)</f>
        <v>#VALUE!</v>
      </c>
      <c r="V3" s="134" t="e">
        <f t="shared" ref="V3:V34" si="2">VLOOKUP($R3,$B$4:$E$503,4,FALSE)</f>
        <v>#VALUE!</v>
      </c>
      <c r="W3" s="132" t="e">
        <f t="shared" ref="W3:W34" si="3">VLOOKUP($R3,$G$4:$J$503,2,FALSE)</f>
        <v>#VALUE!</v>
      </c>
      <c r="X3" s="135" t="e">
        <f t="shared" ref="X3:X34" si="4">VLOOKUP($R3,$G$4:$J$503,3,FALSE)</f>
        <v>#VALUE!</v>
      </c>
      <c r="Y3" s="136" t="e">
        <f t="shared" ref="Y3:Y34" si="5">VLOOKUP($R3,$G$4:$K$503,4,FALSE)</f>
        <v>#VALUE!</v>
      </c>
      <c r="Z3" s="132" t="e">
        <f t="shared" ref="Z3:Z34" si="6">VLOOKUP($R3,$L$4:$O$503,2,FALSE)</f>
        <v>#VALUE!</v>
      </c>
      <c r="AA3" s="135" t="e">
        <f t="shared" ref="AA3:AA34" si="7">VLOOKUP($R3,$L$4:$O$503,3,FALSE)</f>
        <v>#VALUE!</v>
      </c>
      <c r="AB3" s="136" t="e">
        <f t="shared" ref="AB3:AB34" si="8">VLOOKUP($R3,$L$4:$O$503,4,FALSE)</f>
        <v>#VALUE!</v>
      </c>
      <c r="AC3" s="152" t="str">
        <f>IF($P$2="Holstein oder Braunvieh",T3,
IF($P$2="Fleckvieh",W3,IF($P$2="Kreuzungstiere",Z3,
"?")))</f>
        <v>?</v>
      </c>
      <c r="AD3" s="148" t="str">
        <f>IF($P$2="Holstein oder Braunvieh",U3,
IF($P$2="Fleckvieh",X3,IF($P$2="Kreuzungstiere",AA3,
"?")))</f>
        <v>?</v>
      </c>
      <c r="AE3" s="150" t="str">
        <f>IF($P$2="Holstein oder Braunvieh",V3,
IF($P$2="Fleckvieh",Y3,IF($P$2="Kreuzungstiere",AB3,
"?")))</f>
        <v>?</v>
      </c>
      <c r="AF3" s="153">
        <f>IF(S3=AC3,1,
IF(S3&gt;AD3,2,
IF(S3&lt;AE3,-2,
IF(AND(AND(AC3&lt;=AD3,AC3&gt;=AE3)),1,"?"))))</f>
        <v>2</v>
      </c>
      <c r="AG3" s="117">
        <f>IFERROR(AF3,0)</f>
        <v>2</v>
      </c>
      <c r="AH3" s="141">
        <f>COUNTIF(AG3:AG92,1)</f>
        <v>0</v>
      </c>
      <c r="AI3" s="142">
        <f>COUNTIF(AG3:AG92,2)</f>
        <v>90</v>
      </c>
      <c r="AJ3" s="143">
        <f>COUNTIF(AG3:AG92,-2)</f>
        <v>0</v>
      </c>
    </row>
    <row r="4" spans="2:36" ht="15" customHeight="1" thickBot="1" x14ac:dyDescent="0.25">
      <c r="B4" s="69">
        <v>1</v>
      </c>
      <c r="C4" s="280">
        <v>3.5</v>
      </c>
      <c r="D4" s="281">
        <f>C4+0.25</f>
        <v>3.75</v>
      </c>
      <c r="E4" s="280">
        <f>C4-0.25</f>
        <v>3.25</v>
      </c>
      <c r="G4" s="69">
        <v>1</v>
      </c>
      <c r="H4" s="66">
        <f t="shared" ref="H4:J5" si="9">C4+0.5</f>
        <v>4</v>
      </c>
      <c r="I4" s="73">
        <f t="shared" si="9"/>
        <v>4.25</v>
      </c>
      <c r="J4" s="66">
        <f t="shared" si="9"/>
        <v>3.75</v>
      </c>
      <c r="K4" s="116"/>
      <c r="L4" s="69">
        <v>1</v>
      </c>
      <c r="M4" s="66">
        <f t="shared" ref="M4:M67" si="10">C4+0.25</f>
        <v>3.75</v>
      </c>
      <c r="N4" s="73">
        <f t="shared" ref="N4:N67" si="11">D4+0.25</f>
        <v>4</v>
      </c>
      <c r="O4" s="66">
        <f t="shared" ref="O4:O67" si="12">E4+0.25</f>
        <v>3.5</v>
      </c>
      <c r="Q4" s="123" t="str">
        <f>'1.a Erfassung BCS'!C11</f>
        <v>x</v>
      </c>
      <c r="R4" s="124" t="e">
        <f>'1.a Erfassung BCS'!F11</f>
        <v>#VALUE!</v>
      </c>
      <c r="S4" s="125" t="str">
        <f>'1.a Erfassung BCS'!D11</f>
        <v>x</v>
      </c>
      <c r="T4" s="132" t="e">
        <f t="shared" si="0"/>
        <v>#VALUE!</v>
      </c>
      <c r="U4" s="133" t="e">
        <f t="shared" si="1"/>
        <v>#VALUE!</v>
      </c>
      <c r="V4" s="134" t="e">
        <f t="shared" si="2"/>
        <v>#VALUE!</v>
      </c>
      <c r="W4" s="132" t="e">
        <f t="shared" si="3"/>
        <v>#VALUE!</v>
      </c>
      <c r="X4" s="135" t="e">
        <f t="shared" si="4"/>
        <v>#VALUE!</v>
      </c>
      <c r="Y4" s="136" t="e">
        <f t="shared" si="5"/>
        <v>#VALUE!</v>
      </c>
      <c r="Z4" s="132" t="e">
        <f t="shared" si="6"/>
        <v>#VALUE!</v>
      </c>
      <c r="AA4" s="135" t="e">
        <f t="shared" si="7"/>
        <v>#VALUE!</v>
      </c>
      <c r="AB4" s="136" t="e">
        <f t="shared" si="8"/>
        <v>#VALUE!</v>
      </c>
      <c r="AC4" s="152" t="str">
        <f t="shared" ref="AC4:AC67" si="13">IF($P$2="Holstein oder Braunvieh",T4,
IF($P$2="Fleckvieh",W4,IF($P$2="Kreuzungstiere",Z4,
"?")))</f>
        <v>?</v>
      </c>
      <c r="AD4" s="148" t="str">
        <f t="shared" ref="AD4:AD67" si="14">IF($P$2="Holstein oder Braunvieh",U4,
IF($P$2="Fleckvieh",X4,IF($P$2="Kreuzungstiere",AA4,
"?")))</f>
        <v>?</v>
      </c>
      <c r="AE4" s="150" t="str">
        <f t="shared" ref="AE4:AE67" si="15">IF($P$2="Holstein oder Braunvieh",V4,
IF($P$2="Fleckvieh",Y4,IF($P$2="Kreuzungstiere",AB4,
"?")))</f>
        <v>?</v>
      </c>
      <c r="AF4" s="153">
        <f t="shared" ref="AF4:AF67" si="16">IF(S4=AC4,1,
IF(S4&gt;AD4,2,
IF(S4&lt;AE4,-2,
IF(AND(AND(AC4&lt;=AD4,AC4&gt;=AE4)),1,"?"))))</f>
        <v>2</v>
      </c>
      <c r="AG4" s="117">
        <f t="shared" ref="AG4:AG67" si="17">IFERROR(AF4,0)</f>
        <v>2</v>
      </c>
    </row>
    <row r="5" spans="2:36" ht="15.75" customHeight="1" thickBot="1" x14ac:dyDescent="0.25">
      <c r="B5" s="70">
        <v>2</v>
      </c>
      <c r="C5" s="282">
        <v>3.5</v>
      </c>
      <c r="D5" s="283">
        <f t="shared" ref="D5:D13" si="18">C5+0.25</f>
        <v>3.75</v>
      </c>
      <c r="E5" s="282">
        <f t="shared" ref="E5:E13" si="19">C5-0.25</f>
        <v>3.25</v>
      </c>
      <c r="G5" s="70">
        <v>2</v>
      </c>
      <c r="H5" s="67">
        <f t="shared" si="9"/>
        <v>4</v>
      </c>
      <c r="I5" s="74">
        <f t="shared" si="9"/>
        <v>4.25</v>
      </c>
      <c r="J5" s="67">
        <f t="shared" si="9"/>
        <v>3.75</v>
      </c>
      <c r="K5" s="116"/>
      <c r="L5" s="70">
        <v>2</v>
      </c>
      <c r="M5" s="67">
        <f t="shared" si="10"/>
        <v>3.75</v>
      </c>
      <c r="N5" s="74">
        <f t="shared" si="11"/>
        <v>4</v>
      </c>
      <c r="O5" s="67">
        <f t="shared" si="12"/>
        <v>3.5</v>
      </c>
      <c r="Q5" s="123" t="str">
        <f>'1.a Erfassung BCS'!C12</f>
        <v>x</v>
      </c>
      <c r="R5" s="124" t="e">
        <f>'1.a Erfassung BCS'!F12</f>
        <v>#VALUE!</v>
      </c>
      <c r="S5" s="125" t="str">
        <f>'1.a Erfassung BCS'!D12</f>
        <v>x</v>
      </c>
      <c r="T5" s="132" t="e">
        <f t="shared" si="0"/>
        <v>#VALUE!</v>
      </c>
      <c r="U5" s="133" t="e">
        <f t="shared" si="1"/>
        <v>#VALUE!</v>
      </c>
      <c r="V5" s="134" t="e">
        <f t="shared" si="2"/>
        <v>#VALUE!</v>
      </c>
      <c r="W5" s="132" t="e">
        <f t="shared" si="3"/>
        <v>#VALUE!</v>
      </c>
      <c r="X5" s="135" t="e">
        <f t="shared" si="4"/>
        <v>#VALUE!</v>
      </c>
      <c r="Y5" s="136" t="e">
        <f t="shared" si="5"/>
        <v>#VALUE!</v>
      </c>
      <c r="Z5" s="132" t="e">
        <f t="shared" si="6"/>
        <v>#VALUE!</v>
      </c>
      <c r="AA5" s="135" t="e">
        <f t="shared" si="7"/>
        <v>#VALUE!</v>
      </c>
      <c r="AB5" s="136" t="e">
        <f t="shared" si="8"/>
        <v>#VALUE!</v>
      </c>
      <c r="AC5" s="152" t="str">
        <f t="shared" si="13"/>
        <v>?</v>
      </c>
      <c r="AD5" s="148" t="str">
        <f t="shared" si="14"/>
        <v>?</v>
      </c>
      <c r="AE5" s="150" t="str">
        <f t="shared" si="15"/>
        <v>?</v>
      </c>
      <c r="AF5" s="153">
        <f t="shared" si="16"/>
        <v>2</v>
      </c>
      <c r="AG5" s="117">
        <f t="shared" si="17"/>
        <v>2</v>
      </c>
    </row>
    <row r="6" spans="2:36" ht="15" thickBot="1" x14ac:dyDescent="0.25">
      <c r="B6" s="70">
        <v>3</v>
      </c>
      <c r="C6" s="282">
        <v>3.5</v>
      </c>
      <c r="D6" s="283">
        <f t="shared" si="18"/>
        <v>3.75</v>
      </c>
      <c r="E6" s="282">
        <f t="shared" si="19"/>
        <v>3.25</v>
      </c>
      <c r="G6" s="70">
        <v>3</v>
      </c>
      <c r="H6" s="67">
        <f t="shared" ref="H6:H69" si="20">C6+0.5</f>
        <v>4</v>
      </c>
      <c r="I6" s="74">
        <f t="shared" ref="I6:I69" si="21">D6+0.5</f>
        <v>4.25</v>
      </c>
      <c r="J6" s="67">
        <f t="shared" ref="J6:J69" si="22">E6+0.5</f>
        <v>3.75</v>
      </c>
      <c r="K6" s="116"/>
      <c r="L6" s="70">
        <v>3</v>
      </c>
      <c r="M6" s="67">
        <f t="shared" si="10"/>
        <v>3.75</v>
      </c>
      <c r="N6" s="74">
        <f t="shared" si="11"/>
        <v>4</v>
      </c>
      <c r="O6" s="67">
        <f t="shared" si="12"/>
        <v>3.5</v>
      </c>
      <c r="Q6" s="123" t="str">
        <f>'1.a Erfassung BCS'!C13</f>
        <v>x</v>
      </c>
      <c r="R6" s="124" t="e">
        <f>'1.a Erfassung BCS'!F13</f>
        <v>#VALUE!</v>
      </c>
      <c r="S6" s="125" t="str">
        <f>'1.a Erfassung BCS'!D13</f>
        <v>x</v>
      </c>
      <c r="T6" s="132" t="e">
        <f t="shared" si="0"/>
        <v>#VALUE!</v>
      </c>
      <c r="U6" s="133" t="e">
        <f t="shared" si="1"/>
        <v>#VALUE!</v>
      </c>
      <c r="V6" s="134" t="e">
        <f t="shared" si="2"/>
        <v>#VALUE!</v>
      </c>
      <c r="W6" s="132" t="e">
        <f t="shared" si="3"/>
        <v>#VALUE!</v>
      </c>
      <c r="X6" s="135" t="e">
        <f t="shared" si="4"/>
        <v>#VALUE!</v>
      </c>
      <c r="Y6" s="136" t="e">
        <f t="shared" si="5"/>
        <v>#VALUE!</v>
      </c>
      <c r="Z6" s="132" t="e">
        <f t="shared" si="6"/>
        <v>#VALUE!</v>
      </c>
      <c r="AA6" s="135" t="e">
        <f t="shared" si="7"/>
        <v>#VALUE!</v>
      </c>
      <c r="AB6" s="136" t="e">
        <f t="shared" si="8"/>
        <v>#VALUE!</v>
      </c>
      <c r="AC6" s="152" t="str">
        <f t="shared" si="13"/>
        <v>?</v>
      </c>
      <c r="AD6" s="148" t="str">
        <f t="shared" si="14"/>
        <v>?</v>
      </c>
      <c r="AE6" s="150" t="str">
        <f t="shared" si="15"/>
        <v>?</v>
      </c>
      <c r="AF6" s="153">
        <f t="shared" si="16"/>
        <v>2</v>
      </c>
      <c r="AG6" s="117">
        <f t="shared" si="17"/>
        <v>2</v>
      </c>
      <c r="AI6" s="144"/>
    </row>
    <row r="7" spans="2:36" ht="15" thickBot="1" x14ac:dyDescent="0.25">
      <c r="B7" s="70">
        <v>4</v>
      </c>
      <c r="C7" s="282">
        <v>3.5</v>
      </c>
      <c r="D7" s="283">
        <f t="shared" si="18"/>
        <v>3.75</v>
      </c>
      <c r="E7" s="282">
        <f t="shared" si="19"/>
        <v>3.25</v>
      </c>
      <c r="G7" s="70">
        <v>4</v>
      </c>
      <c r="H7" s="67">
        <f t="shared" si="20"/>
        <v>4</v>
      </c>
      <c r="I7" s="74">
        <f t="shared" si="21"/>
        <v>4.25</v>
      </c>
      <c r="J7" s="67">
        <f t="shared" si="22"/>
        <v>3.75</v>
      </c>
      <c r="K7" s="116"/>
      <c r="L7" s="70">
        <v>4</v>
      </c>
      <c r="M7" s="67">
        <f t="shared" si="10"/>
        <v>3.75</v>
      </c>
      <c r="N7" s="74">
        <f t="shared" si="11"/>
        <v>4</v>
      </c>
      <c r="O7" s="67">
        <f t="shared" si="12"/>
        <v>3.5</v>
      </c>
      <c r="Q7" s="123" t="str">
        <f>'1.a Erfassung BCS'!C14</f>
        <v>x</v>
      </c>
      <c r="R7" s="124" t="e">
        <f>'1.a Erfassung BCS'!F14</f>
        <v>#VALUE!</v>
      </c>
      <c r="S7" s="125" t="str">
        <f>'1.a Erfassung BCS'!D14</f>
        <v>x</v>
      </c>
      <c r="T7" s="132" t="e">
        <f t="shared" si="0"/>
        <v>#VALUE!</v>
      </c>
      <c r="U7" s="133" t="e">
        <f t="shared" si="1"/>
        <v>#VALUE!</v>
      </c>
      <c r="V7" s="134" t="e">
        <f t="shared" si="2"/>
        <v>#VALUE!</v>
      </c>
      <c r="W7" s="132" t="e">
        <f t="shared" si="3"/>
        <v>#VALUE!</v>
      </c>
      <c r="X7" s="135" t="e">
        <f t="shared" si="4"/>
        <v>#VALUE!</v>
      </c>
      <c r="Y7" s="136" t="e">
        <f t="shared" si="5"/>
        <v>#VALUE!</v>
      </c>
      <c r="Z7" s="132" t="e">
        <f t="shared" si="6"/>
        <v>#VALUE!</v>
      </c>
      <c r="AA7" s="135" t="e">
        <f t="shared" si="7"/>
        <v>#VALUE!</v>
      </c>
      <c r="AB7" s="136" t="e">
        <f t="shared" si="8"/>
        <v>#VALUE!</v>
      </c>
      <c r="AC7" s="152" t="str">
        <f t="shared" si="13"/>
        <v>?</v>
      </c>
      <c r="AD7" s="148" t="str">
        <f t="shared" si="14"/>
        <v>?</v>
      </c>
      <c r="AE7" s="150" t="str">
        <f t="shared" si="15"/>
        <v>?</v>
      </c>
      <c r="AF7" s="153">
        <f t="shared" si="16"/>
        <v>2</v>
      </c>
      <c r="AG7" s="117">
        <f t="shared" si="17"/>
        <v>2</v>
      </c>
    </row>
    <row r="8" spans="2:36" ht="15" thickBot="1" x14ac:dyDescent="0.25">
      <c r="B8" s="70">
        <v>5</v>
      </c>
      <c r="C8" s="282">
        <v>3.5</v>
      </c>
      <c r="D8" s="283">
        <f t="shared" si="18"/>
        <v>3.75</v>
      </c>
      <c r="E8" s="282">
        <f t="shared" si="19"/>
        <v>3.25</v>
      </c>
      <c r="G8" s="70">
        <v>5</v>
      </c>
      <c r="H8" s="67">
        <f t="shared" si="20"/>
        <v>4</v>
      </c>
      <c r="I8" s="74">
        <f t="shared" si="21"/>
        <v>4.25</v>
      </c>
      <c r="J8" s="67">
        <f t="shared" si="22"/>
        <v>3.75</v>
      </c>
      <c r="K8" s="116"/>
      <c r="L8" s="70">
        <v>5</v>
      </c>
      <c r="M8" s="67">
        <f t="shared" si="10"/>
        <v>3.75</v>
      </c>
      <c r="N8" s="74">
        <f t="shared" si="11"/>
        <v>4</v>
      </c>
      <c r="O8" s="67">
        <f t="shared" si="12"/>
        <v>3.5</v>
      </c>
      <c r="Q8" s="123" t="str">
        <f>'1.a Erfassung BCS'!C15</f>
        <v>x</v>
      </c>
      <c r="R8" s="124" t="e">
        <f>'1.a Erfassung BCS'!F15</f>
        <v>#VALUE!</v>
      </c>
      <c r="S8" s="125" t="str">
        <f>'1.a Erfassung BCS'!D15</f>
        <v>x</v>
      </c>
      <c r="T8" s="132" t="e">
        <f t="shared" si="0"/>
        <v>#VALUE!</v>
      </c>
      <c r="U8" s="133" t="e">
        <f t="shared" si="1"/>
        <v>#VALUE!</v>
      </c>
      <c r="V8" s="134" t="e">
        <f t="shared" si="2"/>
        <v>#VALUE!</v>
      </c>
      <c r="W8" s="132" t="e">
        <f t="shared" si="3"/>
        <v>#VALUE!</v>
      </c>
      <c r="X8" s="135" t="e">
        <f t="shared" si="4"/>
        <v>#VALUE!</v>
      </c>
      <c r="Y8" s="136" t="e">
        <f t="shared" si="5"/>
        <v>#VALUE!</v>
      </c>
      <c r="Z8" s="132" t="e">
        <f t="shared" si="6"/>
        <v>#VALUE!</v>
      </c>
      <c r="AA8" s="135" t="e">
        <f t="shared" si="7"/>
        <v>#VALUE!</v>
      </c>
      <c r="AB8" s="136" t="e">
        <f t="shared" si="8"/>
        <v>#VALUE!</v>
      </c>
      <c r="AC8" s="152" t="str">
        <f t="shared" si="13"/>
        <v>?</v>
      </c>
      <c r="AD8" s="148" t="str">
        <f t="shared" si="14"/>
        <v>?</v>
      </c>
      <c r="AE8" s="150" t="str">
        <f t="shared" si="15"/>
        <v>?</v>
      </c>
      <c r="AF8" s="153">
        <f t="shared" si="16"/>
        <v>2</v>
      </c>
      <c r="AG8" s="117">
        <f t="shared" si="17"/>
        <v>2</v>
      </c>
    </row>
    <row r="9" spans="2:36" ht="15" thickBot="1" x14ac:dyDescent="0.25">
      <c r="B9" s="70">
        <v>6</v>
      </c>
      <c r="C9" s="282">
        <v>3.5</v>
      </c>
      <c r="D9" s="283">
        <f t="shared" si="18"/>
        <v>3.75</v>
      </c>
      <c r="E9" s="282">
        <f t="shared" si="19"/>
        <v>3.25</v>
      </c>
      <c r="G9" s="70">
        <v>6</v>
      </c>
      <c r="H9" s="67">
        <f t="shared" si="20"/>
        <v>4</v>
      </c>
      <c r="I9" s="74">
        <f t="shared" si="21"/>
        <v>4.25</v>
      </c>
      <c r="J9" s="67">
        <f t="shared" si="22"/>
        <v>3.75</v>
      </c>
      <c r="K9" s="116"/>
      <c r="L9" s="70">
        <v>6</v>
      </c>
      <c r="M9" s="67">
        <f t="shared" si="10"/>
        <v>3.75</v>
      </c>
      <c r="N9" s="74">
        <f t="shared" si="11"/>
        <v>4</v>
      </c>
      <c r="O9" s="67">
        <f t="shared" si="12"/>
        <v>3.5</v>
      </c>
      <c r="Q9" s="123" t="str">
        <f>'1.a Erfassung BCS'!C16</f>
        <v>x</v>
      </c>
      <c r="R9" s="124" t="e">
        <f>'1.a Erfassung BCS'!F16</f>
        <v>#VALUE!</v>
      </c>
      <c r="S9" s="125" t="str">
        <f>'1.a Erfassung BCS'!D16</f>
        <v>x</v>
      </c>
      <c r="T9" s="132" t="e">
        <f t="shared" si="0"/>
        <v>#VALUE!</v>
      </c>
      <c r="U9" s="133" t="e">
        <f t="shared" si="1"/>
        <v>#VALUE!</v>
      </c>
      <c r="V9" s="134" t="e">
        <f t="shared" si="2"/>
        <v>#VALUE!</v>
      </c>
      <c r="W9" s="132" t="e">
        <f t="shared" si="3"/>
        <v>#VALUE!</v>
      </c>
      <c r="X9" s="135" t="e">
        <f t="shared" si="4"/>
        <v>#VALUE!</v>
      </c>
      <c r="Y9" s="136" t="e">
        <f t="shared" si="5"/>
        <v>#VALUE!</v>
      </c>
      <c r="Z9" s="132" t="e">
        <f t="shared" si="6"/>
        <v>#VALUE!</v>
      </c>
      <c r="AA9" s="135" t="e">
        <f t="shared" si="7"/>
        <v>#VALUE!</v>
      </c>
      <c r="AB9" s="136" t="e">
        <f t="shared" si="8"/>
        <v>#VALUE!</v>
      </c>
      <c r="AC9" s="152" t="str">
        <f t="shared" si="13"/>
        <v>?</v>
      </c>
      <c r="AD9" s="148" t="str">
        <f t="shared" si="14"/>
        <v>?</v>
      </c>
      <c r="AE9" s="150" t="str">
        <f t="shared" si="15"/>
        <v>?</v>
      </c>
      <c r="AF9" s="153">
        <f t="shared" si="16"/>
        <v>2</v>
      </c>
      <c r="AG9" s="117">
        <f t="shared" si="17"/>
        <v>2</v>
      </c>
    </row>
    <row r="10" spans="2:36" ht="15" thickBot="1" x14ac:dyDescent="0.25">
      <c r="B10" s="70">
        <v>7</v>
      </c>
      <c r="C10" s="282">
        <v>3.5</v>
      </c>
      <c r="D10" s="283">
        <f t="shared" si="18"/>
        <v>3.75</v>
      </c>
      <c r="E10" s="282">
        <f t="shared" si="19"/>
        <v>3.25</v>
      </c>
      <c r="G10" s="70">
        <v>7</v>
      </c>
      <c r="H10" s="67">
        <f t="shared" si="20"/>
        <v>4</v>
      </c>
      <c r="I10" s="74">
        <f t="shared" si="21"/>
        <v>4.25</v>
      </c>
      <c r="J10" s="67">
        <f t="shared" si="22"/>
        <v>3.75</v>
      </c>
      <c r="K10" s="116"/>
      <c r="L10" s="70">
        <v>7</v>
      </c>
      <c r="M10" s="67">
        <f t="shared" si="10"/>
        <v>3.75</v>
      </c>
      <c r="N10" s="74">
        <f t="shared" si="11"/>
        <v>4</v>
      </c>
      <c r="O10" s="67">
        <f t="shared" si="12"/>
        <v>3.5</v>
      </c>
      <c r="Q10" s="123" t="str">
        <f>'1.a Erfassung BCS'!C17</f>
        <v>x</v>
      </c>
      <c r="R10" s="124" t="e">
        <f>'1.a Erfassung BCS'!F17</f>
        <v>#VALUE!</v>
      </c>
      <c r="S10" s="125" t="str">
        <f>'1.a Erfassung BCS'!D17</f>
        <v>x</v>
      </c>
      <c r="T10" s="132" t="e">
        <f t="shared" si="0"/>
        <v>#VALUE!</v>
      </c>
      <c r="U10" s="133" t="e">
        <f t="shared" si="1"/>
        <v>#VALUE!</v>
      </c>
      <c r="V10" s="134" t="e">
        <f t="shared" si="2"/>
        <v>#VALUE!</v>
      </c>
      <c r="W10" s="132" t="e">
        <f t="shared" si="3"/>
        <v>#VALUE!</v>
      </c>
      <c r="X10" s="135" t="e">
        <f t="shared" si="4"/>
        <v>#VALUE!</v>
      </c>
      <c r="Y10" s="136" t="e">
        <f t="shared" si="5"/>
        <v>#VALUE!</v>
      </c>
      <c r="Z10" s="132" t="e">
        <f t="shared" si="6"/>
        <v>#VALUE!</v>
      </c>
      <c r="AA10" s="135" t="e">
        <f t="shared" si="7"/>
        <v>#VALUE!</v>
      </c>
      <c r="AB10" s="136" t="e">
        <f t="shared" si="8"/>
        <v>#VALUE!</v>
      </c>
      <c r="AC10" s="152" t="str">
        <f t="shared" si="13"/>
        <v>?</v>
      </c>
      <c r="AD10" s="148" t="str">
        <f t="shared" si="14"/>
        <v>?</v>
      </c>
      <c r="AE10" s="150" t="str">
        <f t="shared" si="15"/>
        <v>?</v>
      </c>
      <c r="AF10" s="153">
        <f t="shared" si="16"/>
        <v>2</v>
      </c>
      <c r="AG10" s="117">
        <f t="shared" si="17"/>
        <v>2</v>
      </c>
    </row>
    <row r="11" spans="2:36" ht="15" thickBot="1" x14ac:dyDescent="0.25">
      <c r="B11" s="70">
        <v>8</v>
      </c>
      <c r="C11" s="282">
        <v>3.5</v>
      </c>
      <c r="D11" s="283">
        <f t="shared" si="18"/>
        <v>3.75</v>
      </c>
      <c r="E11" s="282">
        <f t="shared" si="19"/>
        <v>3.25</v>
      </c>
      <c r="G11" s="70">
        <v>8</v>
      </c>
      <c r="H11" s="67">
        <f t="shared" si="20"/>
        <v>4</v>
      </c>
      <c r="I11" s="74">
        <f t="shared" si="21"/>
        <v>4.25</v>
      </c>
      <c r="J11" s="67">
        <f t="shared" si="22"/>
        <v>3.75</v>
      </c>
      <c r="K11" s="116"/>
      <c r="L11" s="70">
        <v>8</v>
      </c>
      <c r="M11" s="67">
        <f t="shared" si="10"/>
        <v>3.75</v>
      </c>
      <c r="N11" s="74">
        <f t="shared" si="11"/>
        <v>4</v>
      </c>
      <c r="O11" s="67">
        <f t="shared" si="12"/>
        <v>3.5</v>
      </c>
      <c r="Q11" s="123" t="str">
        <f>'1.a Erfassung BCS'!C18</f>
        <v>x</v>
      </c>
      <c r="R11" s="124" t="e">
        <f>'1.a Erfassung BCS'!F18</f>
        <v>#VALUE!</v>
      </c>
      <c r="S11" s="125" t="str">
        <f>'1.a Erfassung BCS'!D18</f>
        <v>x</v>
      </c>
      <c r="T11" s="132" t="e">
        <f t="shared" si="0"/>
        <v>#VALUE!</v>
      </c>
      <c r="U11" s="133" t="e">
        <f t="shared" si="1"/>
        <v>#VALUE!</v>
      </c>
      <c r="V11" s="134" t="e">
        <f t="shared" si="2"/>
        <v>#VALUE!</v>
      </c>
      <c r="W11" s="132" t="e">
        <f t="shared" si="3"/>
        <v>#VALUE!</v>
      </c>
      <c r="X11" s="135" t="e">
        <f t="shared" si="4"/>
        <v>#VALUE!</v>
      </c>
      <c r="Y11" s="136" t="e">
        <f t="shared" si="5"/>
        <v>#VALUE!</v>
      </c>
      <c r="Z11" s="132" t="e">
        <f t="shared" si="6"/>
        <v>#VALUE!</v>
      </c>
      <c r="AA11" s="135" t="e">
        <f t="shared" si="7"/>
        <v>#VALUE!</v>
      </c>
      <c r="AB11" s="136" t="e">
        <f t="shared" si="8"/>
        <v>#VALUE!</v>
      </c>
      <c r="AC11" s="152" t="str">
        <f t="shared" si="13"/>
        <v>?</v>
      </c>
      <c r="AD11" s="148" t="str">
        <f t="shared" si="14"/>
        <v>?</v>
      </c>
      <c r="AE11" s="150" t="str">
        <f t="shared" si="15"/>
        <v>?</v>
      </c>
      <c r="AF11" s="153">
        <f t="shared" si="16"/>
        <v>2</v>
      </c>
      <c r="AG11" s="117">
        <f t="shared" si="17"/>
        <v>2</v>
      </c>
    </row>
    <row r="12" spans="2:36" ht="15" thickBot="1" x14ac:dyDescent="0.25">
      <c r="B12" s="70">
        <v>9</v>
      </c>
      <c r="C12" s="282">
        <v>3.5</v>
      </c>
      <c r="D12" s="283">
        <f t="shared" si="18"/>
        <v>3.75</v>
      </c>
      <c r="E12" s="282">
        <f t="shared" si="19"/>
        <v>3.25</v>
      </c>
      <c r="G12" s="70">
        <v>9</v>
      </c>
      <c r="H12" s="67">
        <f t="shared" si="20"/>
        <v>4</v>
      </c>
      <c r="I12" s="74">
        <f t="shared" si="21"/>
        <v>4.25</v>
      </c>
      <c r="J12" s="67">
        <f t="shared" si="22"/>
        <v>3.75</v>
      </c>
      <c r="K12" s="116"/>
      <c r="L12" s="70">
        <v>9</v>
      </c>
      <c r="M12" s="67">
        <f t="shared" si="10"/>
        <v>3.75</v>
      </c>
      <c r="N12" s="74">
        <f t="shared" si="11"/>
        <v>4</v>
      </c>
      <c r="O12" s="67">
        <f t="shared" si="12"/>
        <v>3.5</v>
      </c>
      <c r="Q12" s="123" t="str">
        <f>'1.a Erfassung BCS'!C19</f>
        <v>x</v>
      </c>
      <c r="R12" s="124" t="e">
        <f>'1.a Erfassung BCS'!F19</f>
        <v>#VALUE!</v>
      </c>
      <c r="S12" s="125" t="str">
        <f>'1.a Erfassung BCS'!D19</f>
        <v>x</v>
      </c>
      <c r="T12" s="132" t="e">
        <f t="shared" si="0"/>
        <v>#VALUE!</v>
      </c>
      <c r="U12" s="133" t="e">
        <f t="shared" si="1"/>
        <v>#VALUE!</v>
      </c>
      <c r="V12" s="134" t="e">
        <f t="shared" si="2"/>
        <v>#VALUE!</v>
      </c>
      <c r="W12" s="132" t="e">
        <f t="shared" si="3"/>
        <v>#VALUE!</v>
      </c>
      <c r="X12" s="135" t="e">
        <f t="shared" si="4"/>
        <v>#VALUE!</v>
      </c>
      <c r="Y12" s="136" t="e">
        <f t="shared" si="5"/>
        <v>#VALUE!</v>
      </c>
      <c r="Z12" s="132" t="e">
        <f t="shared" si="6"/>
        <v>#VALUE!</v>
      </c>
      <c r="AA12" s="135" t="e">
        <f t="shared" si="7"/>
        <v>#VALUE!</v>
      </c>
      <c r="AB12" s="136" t="e">
        <f t="shared" si="8"/>
        <v>#VALUE!</v>
      </c>
      <c r="AC12" s="152" t="str">
        <f t="shared" si="13"/>
        <v>?</v>
      </c>
      <c r="AD12" s="148" t="str">
        <f t="shared" si="14"/>
        <v>?</v>
      </c>
      <c r="AE12" s="150" t="str">
        <f t="shared" si="15"/>
        <v>?</v>
      </c>
      <c r="AF12" s="153">
        <f t="shared" si="16"/>
        <v>2</v>
      </c>
      <c r="AG12" s="117">
        <f t="shared" si="17"/>
        <v>2</v>
      </c>
    </row>
    <row r="13" spans="2:36" ht="15" thickBot="1" x14ac:dyDescent="0.25">
      <c r="B13" s="70">
        <v>10</v>
      </c>
      <c r="C13" s="282">
        <v>3.5</v>
      </c>
      <c r="D13" s="283">
        <f t="shared" si="18"/>
        <v>3.75</v>
      </c>
      <c r="E13" s="282">
        <f t="shared" si="19"/>
        <v>3.25</v>
      </c>
      <c r="G13" s="70">
        <v>10</v>
      </c>
      <c r="H13" s="67">
        <f t="shared" si="20"/>
        <v>4</v>
      </c>
      <c r="I13" s="74">
        <f t="shared" si="21"/>
        <v>4.25</v>
      </c>
      <c r="J13" s="67">
        <f t="shared" si="22"/>
        <v>3.75</v>
      </c>
      <c r="K13" s="116"/>
      <c r="L13" s="70">
        <v>10</v>
      </c>
      <c r="M13" s="67">
        <f t="shared" si="10"/>
        <v>3.75</v>
      </c>
      <c r="N13" s="74">
        <f t="shared" si="11"/>
        <v>4</v>
      </c>
      <c r="O13" s="67">
        <f t="shared" si="12"/>
        <v>3.5</v>
      </c>
      <c r="Q13" s="123" t="str">
        <f>'1.a Erfassung BCS'!C20</f>
        <v>x</v>
      </c>
      <c r="R13" s="124" t="e">
        <f>'1.a Erfassung BCS'!F20</f>
        <v>#VALUE!</v>
      </c>
      <c r="S13" s="125" t="str">
        <f>'1.a Erfassung BCS'!D20</f>
        <v>x</v>
      </c>
      <c r="T13" s="132" t="e">
        <f t="shared" si="0"/>
        <v>#VALUE!</v>
      </c>
      <c r="U13" s="133" t="e">
        <f t="shared" si="1"/>
        <v>#VALUE!</v>
      </c>
      <c r="V13" s="134" t="e">
        <f t="shared" si="2"/>
        <v>#VALUE!</v>
      </c>
      <c r="W13" s="132" t="e">
        <f t="shared" si="3"/>
        <v>#VALUE!</v>
      </c>
      <c r="X13" s="135" t="e">
        <f t="shared" si="4"/>
        <v>#VALUE!</v>
      </c>
      <c r="Y13" s="136" t="e">
        <f t="shared" si="5"/>
        <v>#VALUE!</v>
      </c>
      <c r="Z13" s="132" t="e">
        <f t="shared" si="6"/>
        <v>#VALUE!</v>
      </c>
      <c r="AA13" s="135" t="e">
        <f t="shared" si="7"/>
        <v>#VALUE!</v>
      </c>
      <c r="AB13" s="136" t="e">
        <f t="shared" si="8"/>
        <v>#VALUE!</v>
      </c>
      <c r="AC13" s="152" t="str">
        <f t="shared" si="13"/>
        <v>?</v>
      </c>
      <c r="AD13" s="148" t="str">
        <f t="shared" si="14"/>
        <v>?</v>
      </c>
      <c r="AE13" s="150" t="str">
        <f t="shared" si="15"/>
        <v>?</v>
      </c>
      <c r="AF13" s="153">
        <f t="shared" si="16"/>
        <v>2</v>
      </c>
      <c r="AG13" s="117">
        <f t="shared" si="17"/>
        <v>2</v>
      </c>
    </row>
    <row r="14" spans="2:36" ht="15" thickBot="1" x14ac:dyDescent="0.25">
      <c r="B14" s="70">
        <v>11</v>
      </c>
      <c r="C14" s="282">
        <v>3</v>
      </c>
      <c r="D14" s="283">
        <v>3.25</v>
      </c>
      <c r="E14" s="282">
        <v>2.5</v>
      </c>
      <c r="G14" s="70">
        <v>11</v>
      </c>
      <c r="H14" s="67">
        <f t="shared" si="20"/>
        <v>3.5</v>
      </c>
      <c r="I14" s="74">
        <f t="shared" si="21"/>
        <v>3.75</v>
      </c>
      <c r="J14" s="67">
        <f t="shared" si="22"/>
        <v>3</v>
      </c>
      <c r="K14" s="116"/>
      <c r="L14" s="70">
        <v>11</v>
      </c>
      <c r="M14" s="67">
        <f t="shared" si="10"/>
        <v>3.25</v>
      </c>
      <c r="N14" s="74">
        <f t="shared" si="11"/>
        <v>3.5</v>
      </c>
      <c r="O14" s="67">
        <f t="shared" si="12"/>
        <v>2.75</v>
      </c>
      <c r="Q14" s="123" t="str">
        <f>'1.a Erfassung BCS'!C21</f>
        <v>x</v>
      </c>
      <c r="R14" s="124" t="e">
        <f>'1.a Erfassung BCS'!F21</f>
        <v>#VALUE!</v>
      </c>
      <c r="S14" s="125" t="str">
        <f>'1.a Erfassung BCS'!D21</f>
        <v>x</v>
      </c>
      <c r="T14" s="132" t="e">
        <f t="shared" si="0"/>
        <v>#VALUE!</v>
      </c>
      <c r="U14" s="133" t="e">
        <f t="shared" si="1"/>
        <v>#VALUE!</v>
      </c>
      <c r="V14" s="134" t="e">
        <f t="shared" si="2"/>
        <v>#VALUE!</v>
      </c>
      <c r="W14" s="132" t="e">
        <f t="shared" si="3"/>
        <v>#VALUE!</v>
      </c>
      <c r="X14" s="135" t="e">
        <f t="shared" si="4"/>
        <v>#VALUE!</v>
      </c>
      <c r="Y14" s="136" t="e">
        <f t="shared" si="5"/>
        <v>#VALUE!</v>
      </c>
      <c r="Z14" s="132" t="e">
        <f t="shared" si="6"/>
        <v>#VALUE!</v>
      </c>
      <c r="AA14" s="135" t="e">
        <f t="shared" si="7"/>
        <v>#VALUE!</v>
      </c>
      <c r="AB14" s="136" t="e">
        <f t="shared" si="8"/>
        <v>#VALUE!</v>
      </c>
      <c r="AC14" s="152" t="str">
        <f t="shared" si="13"/>
        <v>?</v>
      </c>
      <c r="AD14" s="148" t="str">
        <f t="shared" si="14"/>
        <v>?</v>
      </c>
      <c r="AE14" s="150" t="str">
        <f t="shared" si="15"/>
        <v>?</v>
      </c>
      <c r="AF14" s="153">
        <f t="shared" si="16"/>
        <v>2</v>
      </c>
      <c r="AG14" s="117">
        <f t="shared" si="17"/>
        <v>2</v>
      </c>
    </row>
    <row r="15" spans="2:36" ht="15" thickBot="1" x14ac:dyDescent="0.25">
      <c r="B15" s="70">
        <v>12</v>
      </c>
      <c r="C15" s="282">
        <v>3</v>
      </c>
      <c r="D15" s="283">
        <v>3.25</v>
      </c>
      <c r="E15" s="282">
        <v>2.5</v>
      </c>
      <c r="G15" s="70">
        <v>12</v>
      </c>
      <c r="H15" s="67">
        <f t="shared" si="20"/>
        <v>3.5</v>
      </c>
      <c r="I15" s="74">
        <f t="shared" si="21"/>
        <v>3.75</v>
      </c>
      <c r="J15" s="67">
        <f t="shared" si="22"/>
        <v>3</v>
      </c>
      <c r="K15" s="116"/>
      <c r="L15" s="70">
        <v>12</v>
      </c>
      <c r="M15" s="67">
        <f t="shared" si="10"/>
        <v>3.25</v>
      </c>
      <c r="N15" s="74">
        <f t="shared" si="11"/>
        <v>3.5</v>
      </c>
      <c r="O15" s="67">
        <f t="shared" si="12"/>
        <v>2.75</v>
      </c>
      <c r="Q15" s="123" t="str">
        <f>'1.a Erfassung BCS'!C22</f>
        <v>x</v>
      </c>
      <c r="R15" s="124" t="e">
        <f>'1.a Erfassung BCS'!F22</f>
        <v>#VALUE!</v>
      </c>
      <c r="S15" s="125" t="str">
        <f>'1.a Erfassung BCS'!D22</f>
        <v>x</v>
      </c>
      <c r="T15" s="132" t="e">
        <f t="shared" si="0"/>
        <v>#VALUE!</v>
      </c>
      <c r="U15" s="133" t="e">
        <f t="shared" si="1"/>
        <v>#VALUE!</v>
      </c>
      <c r="V15" s="134" t="e">
        <f t="shared" si="2"/>
        <v>#VALUE!</v>
      </c>
      <c r="W15" s="132" t="e">
        <f t="shared" si="3"/>
        <v>#VALUE!</v>
      </c>
      <c r="X15" s="135" t="e">
        <f t="shared" si="4"/>
        <v>#VALUE!</v>
      </c>
      <c r="Y15" s="136" t="e">
        <f t="shared" si="5"/>
        <v>#VALUE!</v>
      </c>
      <c r="Z15" s="132" t="e">
        <f t="shared" si="6"/>
        <v>#VALUE!</v>
      </c>
      <c r="AA15" s="135" t="e">
        <f t="shared" si="7"/>
        <v>#VALUE!</v>
      </c>
      <c r="AB15" s="136" t="e">
        <f t="shared" si="8"/>
        <v>#VALUE!</v>
      </c>
      <c r="AC15" s="152" t="str">
        <f t="shared" si="13"/>
        <v>?</v>
      </c>
      <c r="AD15" s="148" t="str">
        <f t="shared" si="14"/>
        <v>?</v>
      </c>
      <c r="AE15" s="150" t="str">
        <f t="shared" si="15"/>
        <v>?</v>
      </c>
      <c r="AF15" s="153">
        <f t="shared" si="16"/>
        <v>2</v>
      </c>
      <c r="AG15" s="117">
        <f t="shared" si="17"/>
        <v>2</v>
      </c>
    </row>
    <row r="16" spans="2:36" ht="15" thickBot="1" x14ac:dyDescent="0.25">
      <c r="B16" s="70">
        <v>13</v>
      </c>
      <c r="C16" s="282">
        <v>3</v>
      </c>
      <c r="D16" s="283">
        <v>3.25</v>
      </c>
      <c r="E16" s="282">
        <v>2.5</v>
      </c>
      <c r="G16" s="70">
        <v>13</v>
      </c>
      <c r="H16" s="67">
        <f t="shared" si="20"/>
        <v>3.5</v>
      </c>
      <c r="I16" s="74">
        <f t="shared" si="21"/>
        <v>3.75</v>
      </c>
      <c r="J16" s="67">
        <f t="shared" si="22"/>
        <v>3</v>
      </c>
      <c r="K16" s="116"/>
      <c r="L16" s="70">
        <v>13</v>
      </c>
      <c r="M16" s="67">
        <f t="shared" si="10"/>
        <v>3.25</v>
      </c>
      <c r="N16" s="74">
        <f t="shared" si="11"/>
        <v>3.5</v>
      </c>
      <c r="O16" s="67">
        <f t="shared" si="12"/>
        <v>2.75</v>
      </c>
      <c r="Q16" s="123" t="str">
        <f>'1.a Erfassung BCS'!C23</f>
        <v>x</v>
      </c>
      <c r="R16" s="124" t="e">
        <f>'1.a Erfassung BCS'!F23</f>
        <v>#VALUE!</v>
      </c>
      <c r="S16" s="125" t="str">
        <f>'1.a Erfassung BCS'!D23</f>
        <v>x</v>
      </c>
      <c r="T16" s="132" t="e">
        <f t="shared" si="0"/>
        <v>#VALUE!</v>
      </c>
      <c r="U16" s="133" t="e">
        <f t="shared" si="1"/>
        <v>#VALUE!</v>
      </c>
      <c r="V16" s="134" t="e">
        <f t="shared" si="2"/>
        <v>#VALUE!</v>
      </c>
      <c r="W16" s="132" t="e">
        <f t="shared" si="3"/>
        <v>#VALUE!</v>
      </c>
      <c r="X16" s="135" t="e">
        <f t="shared" si="4"/>
        <v>#VALUE!</v>
      </c>
      <c r="Y16" s="136" t="e">
        <f t="shared" si="5"/>
        <v>#VALUE!</v>
      </c>
      <c r="Z16" s="132" t="e">
        <f t="shared" si="6"/>
        <v>#VALUE!</v>
      </c>
      <c r="AA16" s="135" t="e">
        <f t="shared" si="7"/>
        <v>#VALUE!</v>
      </c>
      <c r="AB16" s="136" t="e">
        <f t="shared" si="8"/>
        <v>#VALUE!</v>
      </c>
      <c r="AC16" s="152" t="str">
        <f t="shared" si="13"/>
        <v>?</v>
      </c>
      <c r="AD16" s="148" t="str">
        <f t="shared" si="14"/>
        <v>?</v>
      </c>
      <c r="AE16" s="150" t="str">
        <f t="shared" si="15"/>
        <v>?</v>
      </c>
      <c r="AF16" s="153">
        <f t="shared" si="16"/>
        <v>2</v>
      </c>
      <c r="AG16" s="117">
        <f t="shared" si="17"/>
        <v>2</v>
      </c>
    </row>
    <row r="17" spans="2:33" ht="15" thickBot="1" x14ac:dyDescent="0.25">
      <c r="B17" s="70">
        <v>14</v>
      </c>
      <c r="C17" s="282">
        <v>3</v>
      </c>
      <c r="D17" s="283">
        <v>3.25</v>
      </c>
      <c r="E17" s="282">
        <v>2.5</v>
      </c>
      <c r="G17" s="70">
        <v>14</v>
      </c>
      <c r="H17" s="67">
        <f t="shared" si="20"/>
        <v>3.5</v>
      </c>
      <c r="I17" s="74">
        <f t="shared" si="21"/>
        <v>3.75</v>
      </c>
      <c r="J17" s="67">
        <f t="shared" si="22"/>
        <v>3</v>
      </c>
      <c r="K17" s="116"/>
      <c r="L17" s="70">
        <v>14</v>
      </c>
      <c r="M17" s="67">
        <f t="shared" si="10"/>
        <v>3.25</v>
      </c>
      <c r="N17" s="74">
        <f t="shared" si="11"/>
        <v>3.5</v>
      </c>
      <c r="O17" s="67">
        <f t="shared" si="12"/>
        <v>2.75</v>
      </c>
      <c r="Q17" s="123" t="str">
        <f>'1.a Erfassung BCS'!C24</f>
        <v>x</v>
      </c>
      <c r="R17" s="124" t="e">
        <f>'1.a Erfassung BCS'!F24</f>
        <v>#VALUE!</v>
      </c>
      <c r="S17" s="125" t="str">
        <f>'1.a Erfassung BCS'!D24</f>
        <v>x</v>
      </c>
      <c r="T17" s="132" t="e">
        <f t="shared" si="0"/>
        <v>#VALUE!</v>
      </c>
      <c r="U17" s="133" t="e">
        <f t="shared" si="1"/>
        <v>#VALUE!</v>
      </c>
      <c r="V17" s="134" t="e">
        <f t="shared" si="2"/>
        <v>#VALUE!</v>
      </c>
      <c r="W17" s="132" t="e">
        <f t="shared" si="3"/>
        <v>#VALUE!</v>
      </c>
      <c r="X17" s="135" t="e">
        <f t="shared" si="4"/>
        <v>#VALUE!</v>
      </c>
      <c r="Y17" s="136" t="e">
        <f t="shared" si="5"/>
        <v>#VALUE!</v>
      </c>
      <c r="Z17" s="132" t="e">
        <f t="shared" si="6"/>
        <v>#VALUE!</v>
      </c>
      <c r="AA17" s="135" t="e">
        <f t="shared" si="7"/>
        <v>#VALUE!</v>
      </c>
      <c r="AB17" s="136" t="e">
        <f t="shared" si="8"/>
        <v>#VALUE!</v>
      </c>
      <c r="AC17" s="152" t="str">
        <f t="shared" si="13"/>
        <v>?</v>
      </c>
      <c r="AD17" s="148" t="str">
        <f t="shared" si="14"/>
        <v>?</v>
      </c>
      <c r="AE17" s="150" t="str">
        <f t="shared" si="15"/>
        <v>?</v>
      </c>
      <c r="AF17" s="153">
        <f t="shared" si="16"/>
        <v>2</v>
      </c>
      <c r="AG17" s="117">
        <f t="shared" si="17"/>
        <v>2</v>
      </c>
    </row>
    <row r="18" spans="2:33" ht="15" thickBot="1" x14ac:dyDescent="0.25">
      <c r="B18" s="70">
        <v>15</v>
      </c>
      <c r="C18" s="282">
        <v>3</v>
      </c>
      <c r="D18" s="283">
        <v>3.25</v>
      </c>
      <c r="E18" s="282">
        <v>2.5</v>
      </c>
      <c r="G18" s="70">
        <v>15</v>
      </c>
      <c r="H18" s="67">
        <f t="shared" si="20"/>
        <v>3.5</v>
      </c>
      <c r="I18" s="74">
        <f t="shared" si="21"/>
        <v>3.75</v>
      </c>
      <c r="J18" s="67">
        <f t="shared" si="22"/>
        <v>3</v>
      </c>
      <c r="K18" s="116"/>
      <c r="L18" s="70">
        <v>15</v>
      </c>
      <c r="M18" s="67">
        <f t="shared" si="10"/>
        <v>3.25</v>
      </c>
      <c r="N18" s="74">
        <f t="shared" si="11"/>
        <v>3.5</v>
      </c>
      <c r="O18" s="67">
        <f t="shared" si="12"/>
        <v>2.75</v>
      </c>
      <c r="Q18" s="123" t="str">
        <f>'1.a Erfassung BCS'!C25</f>
        <v>x</v>
      </c>
      <c r="R18" s="124" t="e">
        <f>'1.a Erfassung BCS'!F25</f>
        <v>#VALUE!</v>
      </c>
      <c r="S18" s="125" t="str">
        <f>'1.a Erfassung BCS'!D25</f>
        <v>x</v>
      </c>
      <c r="T18" s="132" t="e">
        <f t="shared" si="0"/>
        <v>#VALUE!</v>
      </c>
      <c r="U18" s="133" t="e">
        <f t="shared" si="1"/>
        <v>#VALUE!</v>
      </c>
      <c r="V18" s="134" t="e">
        <f t="shared" si="2"/>
        <v>#VALUE!</v>
      </c>
      <c r="W18" s="132" t="e">
        <f t="shared" si="3"/>
        <v>#VALUE!</v>
      </c>
      <c r="X18" s="135" t="e">
        <f t="shared" si="4"/>
        <v>#VALUE!</v>
      </c>
      <c r="Y18" s="136" t="e">
        <f t="shared" si="5"/>
        <v>#VALUE!</v>
      </c>
      <c r="Z18" s="132" t="e">
        <f t="shared" si="6"/>
        <v>#VALUE!</v>
      </c>
      <c r="AA18" s="135" t="e">
        <f t="shared" si="7"/>
        <v>#VALUE!</v>
      </c>
      <c r="AB18" s="136" t="e">
        <f t="shared" si="8"/>
        <v>#VALUE!</v>
      </c>
      <c r="AC18" s="152" t="str">
        <f t="shared" si="13"/>
        <v>?</v>
      </c>
      <c r="AD18" s="148" t="str">
        <f t="shared" si="14"/>
        <v>?</v>
      </c>
      <c r="AE18" s="150" t="str">
        <f t="shared" si="15"/>
        <v>?</v>
      </c>
      <c r="AF18" s="153">
        <f t="shared" si="16"/>
        <v>2</v>
      </c>
      <c r="AG18" s="117">
        <f t="shared" si="17"/>
        <v>2</v>
      </c>
    </row>
    <row r="19" spans="2:33" ht="15" thickBot="1" x14ac:dyDescent="0.25">
      <c r="B19" s="70">
        <v>16</v>
      </c>
      <c r="C19" s="282">
        <v>3</v>
      </c>
      <c r="D19" s="283">
        <v>3.25</v>
      </c>
      <c r="E19" s="282">
        <v>2.5</v>
      </c>
      <c r="G19" s="70">
        <v>16</v>
      </c>
      <c r="H19" s="67">
        <f t="shared" si="20"/>
        <v>3.5</v>
      </c>
      <c r="I19" s="74">
        <f t="shared" si="21"/>
        <v>3.75</v>
      </c>
      <c r="J19" s="67">
        <f t="shared" si="22"/>
        <v>3</v>
      </c>
      <c r="K19" s="116"/>
      <c r="L19" s="70">
        <v>16</v>
      </c>
      <c r="M19" s="67">
        <f t="shared" si="10"/>
        <v>3.25</v>
      </c>
      <c r="N19" s="74">
        <f t="shared" si="11"/>
        <v>3.5</v>
      </c>
      <c r="O19" s="67">
        <f t="shared" si="12"/>
        <v>2.75</v>
      </c>
      <c r="Q19" s="123" t="str">
        <f>'1.a Erfassung BCS'!C26</f>
        <v>x</v>
      </c>
      <c r="R19" s="124" t="e">
        <f>'1.a Erfassung BCS'!F26</f>
        <v>#VALUE!</v>
      </c>
      <c r="S19" s="125" t="str">
        <f>'1.a Erfassung BCS'!D26</f>
        <v>x</v>
      </c>
      <c r="T19" s="132" t="e">
        <f t="shared" si="0"/>
        <v>#VALUE!</v>
      </c>
      <c r="U19" s="133" t="e">
        <f t="shared" si="1"/>
        <v>#VALUE!</v>
      </c>
      <c r="V19" s="134" t="e">
        <f t="shared" si="2"/>
        <v>#VALUE!</v>
      </c>
      <c r="W19" s="132" t="e">
        <f t="shared" si="3"/>
        <v>#VALUE!</v>
      </c>
      <c r="X19" s="135" t="e">
        <f t="shared" si="4"/>
        <v>#VALUE!</v>
      </c>
      <c r="Y19" s="136" t="e">
        <f t="shared" si="5"/>
        <v>#VALUE!</v>
      </c>
      <c r="Z19" s="132" t="e">
        <f t="shared" si="6"/>
        <v>#VALUE!</v>
      </c>
      <c r="AA19" s="135" t="e">
        <f t="shared" si="7"/>
        <v>#VALUE!</v>
      </c>
      <c r="AB19" s="136" t="e">
        <f t="shared" si="8"/>
        <v>#VALUE!</v>
      </c>
      <c r="AC19" s="152" t="str">
        <f t="shared" si="13"/>
        <v>?</v>
      </c>
      <c r="AD19" s="148" t="str">
        <f t="shared" si="14"/>
        <v>?</v>
      </c>
      <c r="AE19" s="150" t="str">
        <f t="shared" si="15"/>
        <v>?</v>
      </c>
      <c r="AF19" s="153">
        <f t="shared" si="16"/>
        <v>2</v>
      </c>
      <c r="AG19" s="117">
        <f t="shared" si="17"/>
        <v>2</v>
      </c>
    </row>
    <row r="20" spans="2:33" ht="15" thickBot="1" x14ac:dyDescent="0.25">
      <c r="B20" s="70">
        <v>17</v>
      </c>
      <c r="C20" s="282">
        <v>3</v>
      </c>
      <c r="D20" s="283">
        <v>3.25</v>
      </c>
      <c r="E20" s="282">
        <v>2.5</v>
      </c>
      <c r="G20" s="70">
        <v>17</v>
      </c>
      <c r="H20" s="67">
        <f t="shared" si="20"/>
        <v>3.5</v>
      </c>
      <c r="I20" s="74">
        <f t="shared" si="21"/>
        <v>3.75</v>
      </c>
      <c r="J20" s="67">
        <f t="shared" si="22"/>
        <v>3</v>
      </c>
      <c r="K20" s="116"/>
      <c r="L20" s="70">
        <v>17</v>
      </c>
      <c r="M20" s="67">
        <f t="shared" si="10"/>
        <v>3.25</v>
      </c>
      <c r="N20" s="74">
        <f t="shared" si="11"/>
        <v>3.5</v>
      </c>
      <c r="O20" s="67">
        <f t="shared" si="12"/>
        <v>2.75</v>
      </c>
      <c r="Q20" s="123" t="str">
        <f>'1.a Erfassung BCS'!C27</f>
        <v>x</v>
      </c>
      <c r="R20" s="124" t="e">
        <f>'1.a Erfassung BCS'!F27</f>
        <v>#VALUE!</v>
      </c>
      <c r="S20" s="125" t="str">
        <f>'1.a Erfassung BCS'!D27</f>
        <v>x</v>
      </c>
      <c r="T20" s="132" t="e">
        <f t="shared" si="0"/>
        <v>#VALUE!</v>
      </c>
      <c r="U20" s="133" t="e">
        <f t="shared" si="1"/>
        <v>#VALUE!</v>
      </c>
      <c r="V20" s="134" t="e">
        <f t="shared" si="2"/>
        <v>#VALUE!</v>
      </c>
      <c r="W20" s="132" t="e">
        <f t="shared" si="3"/>
        <v>#VALUE!</v>
      </c>
      <c r="X20" s="135" t="e">
        <f t="shared" si="4"/>
        <v>#VALUE!</v>
      </c>
      <c r="Y20" s="136" t="e">
        <f t="shared" si="5"/>
        <v>#VALUE!</v>
      </c>
      <c r="Z20" s="132" t="e">
        <f t="shared" si="6"/>
        <v>#VALUE!</v>
      </c>
      <c r="AA20" s="135" t="e">
        <f t="shared" si="7"/>
        <v>#VALUE!</v>
      </c>
      <c r="AB20" s="136" t="e">
        <f t="shared" si="8"/>
        <v>#VALUE!</v>
      </c>
      <c r="AC20" s="152" t="str">
        <f t="shared" si="13"/>
        <v>?</v>
      </c>
      <c r="AD20" s="148" t="str">
        <f t="shared" si="14"/>
        <v>?</v>
      </c>
      <c r="AE20" s="150" t="str">
        <f t="shared" si="15"/>
        <v>?</v>
      </c>
      <c r="AF20" s="153">
        <f t="shared" si="16"/>
        <v>2</v>
      </c>
      <c r="AG20" s="117">
        <f t="shared" si="17"/>
        <v>2</v>
      </c>
    </row>
    <row r="21" spans="2:33" ht="15" thickBot="1" x14ac:dyDescent="0.25">
      <c r="B21" s="70">
        <v>18</v>
      </c>
      <c r="C21" s="282">
        <v>3</v>
      </c>
      <c r="D21" s="283">
        <v>3.25</v>
      </c>
      <c r="E21" s="282">
        <v>2.5</v>
      </c>
      <c r="G21" s="70">
        <v>18</v>
      </c>
      <c r="H21" s="67">
        <f t="shared" si="20"/>
        <v>3.5</v>
      </c>
      <c r="I21" s="74">
        <f t="shared" si="21"/>
        <v>3.75</v>
      </c>
      <c r="J21" s="67">
        <f t="shared" si="22"/>
        <v>3</v>
      </c>
      <c r="K21" s="116"/>
      <c r="L21" s="70">
        <v>18</v>
      </c>
      <c r="M21" s="67">
        <f t="shared" si="10"/>
        <v>3.25</v>
      </c>
      <c r="N21" s="74">
        <f t="shared" si="11"/>
        <v>3.5</v>
      </c>
      <c r="O21" s="67">
        <f t="shared" si="12"/>
        <v>2.75</v>
      </c>
      <c r="Q21" s="123" t="str">
        <f>'1.a Erfassung BCS'!C28</f>
        <v>x</v>
      </c>
      <c r="R21" s="124" t="e">
        <f>'1.a Erfassung BCS'!F28</f>
        <v>#VALUE!</v>
      </c>
      <c r="S21" s="125" t="str">
        <f>'1.a Erfassung BCS'!D28</f>
        <v>x</v>
      </c>
      <c r="T21" s="132" t="e">
        <f t="shared" si="0"/>
        <v>#VALUE!</v>
      </c>
      <c r="U21" s="133" t="e">
        <f t="shared" si="1"/>
        <v>#VALUE!</v>
      </c>
      <c r="V21" s="134" t="e">
        <f t="shared" si="2"/>
        <v>#VALUE!</v>
      </c>
      <c r="W21" s="132" t="e">
        <f t="shared" si="3"/>
        <v>#VALUE!</v>
      </c>
      <c r="X21" s="135" t="e">
        <f t="shared" si="4"/>
        <v>#VALUE!</v>
      </c>
      <c r="Y21" s="136" t="e">
        <f t="shared" si="5"/>
        <v>#VALUE!</v>
      </c>
      <c r="Z21" s="132" t="e">
        <f t="shared" si="6"/>
        <v>#VALUE!</v>
      </c>
      <c r="AA21" s="135" t="e">
        <f t="shared" si="7"/>
        <v>#VALUE!</v>
      </c>
      <c r="AB21" s="136" t="e">
        <f t="shared" si="8"/>
        <v>#VALUE!</v>
      </c>
      <c r="AC21" s="152" t="str">
        <f t="shared" si="13"/>
        <v>?</v>
      </c>
      <c r="AD21" s="148" t="str">
        <f t="shared" si="14"/>
        <v>?</v>
      </c>
      <c r="AE21" s="150" t="str">
        <f t="shared" si="15"/>
        <v>?</v>
      </c>
      <c r="AF21" s="153">
        <f t="shared" si="16"/>
        <v>2</v>
      </c>
      <c r="AG21" s="117">
        <f t="shared" si="17"/>
        <v>2</v>
      </c>
    </row>
    <row r="22" spans="2:33" ht="15" thickBot="1" x14ac:dyDescent="0.25">
      <c r="B22" s="70">
        <v>19</v>
      </c>
      <c r="C22" s="282">
        <v>3</v>
      </c>
      <c r="D22" s="283">
        <v>3.25</v>
      </c>
      <c r="E22" s="282">
        <v>2.5</v>
      </c>
      <c r="G22" s="70">
        <v>19</v>
      </c>
      <c r="H22" s="67">
        <f t="shared" si="20"/>
        <v>3.5</v>
      </c>
      <c r="I22" s="74">
        <f t="shared" si="21"/>
        <v>3.75</v>
      </c>
      <c r="J22" s="67">
        <f t="shared" si="22"/>
        <v>3</v>
      </c>
      <c r="K22" s="116"/>
      <c r="L22" s="70">
        <v>19</v>
      </c>
      <c r="M22" s="67">
        <f t="shared" si="10"/>
        <v>3.25</v>
      </c>
      <c r="N22" s="74">
        <f t="shared" si="11"/>
        <v>3.5</v>
      </c>
      <c r="O22" s="67">
        <f t="shared" si="12"/>
        <v>2.75</v>
      </c>
      <c r="Q22" s="123" t="str">
        <f>'1.a Erfassung BCS'!C29</f>
        <v>x</v>
      </c>
      <c r="R22" s="124" t="e">
        <f>'1.a Erfassung BCS'!F29</f>
        <v>#VALUE!</v>
      </c>
      <c r="S22" s="125" t="str">
        <f>'1.a Erfassung BCS'!D29</f>
        <v>x</v>
      </c>
      <c r="T22" s="132" t="e">
        <f t="shared" si="0"/>
        <v>#VALUE!</v>
      </c>
      <c r="U22" s="133" t="e">
        <f t="shared" si="1"/>
        <v>#VALUE!</v>
      </c>
      <c r="V22" s="134" t="e">
        <f t="shared" si="2"/>
        <v>#VALUE!</v>
      </c>
      <c r="W22" s="132" t="e">
        <f t="shared" si="3"/>
        <v>#VALUE!</v>
      </c>
      <c r="X22" s="135" t="e">
        <f t="shared" si="4"/>
        <v>#VALUE!</v>
      </c>
      <c r="Y22" s="136" t="e">
        <f t="shared" si="5"/>
        <v>#VALUE!</v>
      </c>
      <c r="Z22" s="132" t="e">
        <f t="shared" si="6"/>
        <v>#VALUE!</v>
      </c>
      <c r="AA22" s="135" t="e">
        <f t="shared" si="7"/>
        <v>#VALUE!</v>
      </c>
      <c r="AB22" s="136" t="e">
        <f t="shared" si="8"/>
        <v>#VALUE!</v>
      </c>
      <c r="AC22" s="152" t="str">
        <f t="shared" si="13"/>
        <v>?</v>
      </c>
      <c r="AD22" s="148" t="str">
        <f t="shared" si="14"/>
        <v>?</v>
      </c>
      <c r="AE22" s="150" t="str">
        <f t="shared" si="15"/>
        <v>?</v>
      </c>
      <c r="AF22" s="153">
        <f t="shared" si="16"/>
        <v>2</v>
      </c>
      <c r="AG22" s="117">
        <f t="shared" si="17"/>
        <v>2</v>
      </c>
    </row>
    <row r="23" spans="2:33" ht="15" thickBot="1" x14ac:dyDescent="0.25">
      <c r="B23" s="70">
        <v>20</v>
      </c>
      <c r="C23" s="282">
        <v>3</v>
      </c>
      <c r="D23" s="283">
        <v>3.25</v>
      </c>
      <c r="E23" s="282">
        <v>2.5</v>
      </c>
      <c r="G23" s="70">
        <v>20</v>
      </c>
      <c r="H23" s="67">
        <f t="shared" si="20"/>
        <v>3.5</v>
      </c>
      <c r="I23" s="74">
        <f t="shared" si="21"/>
        <v>3.75</v>
      </c>
      <c r="J23" s="67">
        <f t="shared" si="22"/>
        <v>3</v>
      </c>
      <c r="K23" s="116"/>
      <c r="L23" s="70">
        <v>20</v>
      </c>
      <c r="M23" s="67">
        <f t="shared" si="10"/>
        <v>3.25</v>
      </c>
      <c r="N23" s="74">
        <f t="shared" si="11"/>
        <v>3.5</v>
      </c>
      <c r="O23" s="67">
        <f t="shared" si="12"/>
        <v>2.75</v>
      </c>
      <c r="Q23" s="123" t="str">
        <f>'1.a Erfassung BCS'!C30</f>
        <v>x</v>
      </c>
      <c r="R23" s="124" t="e">
        <f>'1.a Erfassung BCS'!F30</f>
        <v>#VALUE!</v>
      </c>
      <c r="S23" s="125" t="str">
        <f>'1.a Erfassung BCS'!D30</f>
        <v>x</v>
      </c>
      <c r="T23" s="132" t="e">
        <f t="shared" si="0"/>
        <v>#VALUE!</v>
      </c>
      <c r="U23" s="133" t="e">
        <f t="shared" si="1"/>
        <v>#VALUE!</v>
      </c>
      <c r="V23" s="134" t="e">
        <f t="shared" si="2"/>
        <v>#VALUE!</v>
      </c>
      <c r="W23" s="132" t="e">
        <f t="shared" si="3"/>
        <v>#VALUE!</v>
      </c>
      <c r="X23" s="135" t="e">
        <f t="shared" si="4"/>
        <v>#VALUE!</v>
      </c>
      <c r="Y23" s="136" t="e">
        <f t="shared" si="5"/>
        <v>#VALUE!</v>
      </c>
      <c r="Z23" s="132" t="e">
        <f t="shared" si="6"/>
        <v>#VALUE!</v>
      </c>
      <c r="AA23" s="135" t="e">
        <f t="shared" si="7"/>
        <v>#VALUE!</v>
      </c>
      <c r="AB23" s="136" t="e">
        <f t="shared" si="8"/>
        <v>#VALUE!</v>
      </c>
      <c r="AC23" s="152" t="str">
        <f t="shared" si="13"/>
        <v>?</v>
      </c>
      <c r="AD23" s="148" t="str">
        <f t="shared" si="14"/>
        <v>?</v>
      </c>
      <c r="AE23" s="150" t="str">
        <f t="shared" si="15"/>
        <v>?</v>
      </c>
      <c r="AF23" s="153">
        <f t="shared" si="16"/>
        <v>2</v>
      </c>
      <c r="AG23" s="117">
        <f t="shared" si="17"/>
        <v>2</v>
      </c>
    </row>
    <row r="24" spans="2:33" ht="15" thickBot="1" x14ac:dyDescent="0.25">
      <c r="B24" s="70">
        <v>21</v>
      </c>
      <c r="C24" s="282">
        <v>3</v>
      </c>
      <c r="D24" s="283">
        <v>3.25</v>
      </c>
      <c r="E24" s="282">
        <v>2.5</v>
      </c>
      <c r="G24" s="70">
        <v>21</v>
      </c>
      <c r="H24" s="67">
        <f t="shared" si="20"/>
        <v>3.5</v>
      </c>
      <c r="I24" s="74">
        <f t="shared" si="21"/>
        <v>3.75</v>
      </c>
      <c r="J24" s="67">
        <f t="shared" si="22"/>
        <v>3</v>
      </c>
      <c r="K24" s="116"/>
      <c r="L24" s="70">
        <v>21</v>
      </c>
      <c r="M24" s="67">
        <f t="shared" si="10"/>
        <v>3.25</v>
      </c>
      <c r="N24" s="74">
        <f t="shared" si="11"/>
        <v>3.5</v>
      </c>
      <c r="O24" s="67">
        <f t="shared" si="12"/>
        <v>2.75</v>
      </c>
      <c r="Q24" s="123" t="str">
        <f>'1.a Erfassung BCS'!C31</f>
        <v>x</v>
      </c>
      <c r="R24" s="124" t="e">
        <f>'1.a Erfassung BCS'!F31</f>
        <v>#VALUE!</v>
      </c>
      <c r="S24" s="125" t="str">
        <f>'1.a Erfassung BCS'!D31</f>
        <v>x</v>
      </c>
      <c r="T24" s="132" t="e">
        <f t="shared" si="0"/>
        <v>#VALUE!</v>
      </c>
      <c r="U24" s="133" t="e">
        <f t="shared" si="1"/>
        <v>#VALUE!</v>
      </c>
      <c r="V24" s="134" t="e">
        <f t="shared" si="2"/>
        <v>#VALUE!</v>
      </c>
      <c r="W24" s="132" t="e">
        <f t="shared" si="3"/>
        <v>#VALUE!</v>
      </c>
      <c r="X24" s="135" t="e">
        <f t="shared" si="4"/>
        <v>#VALUE!</v>
      </c>
      <c r="Y24" s="136" t="e">
        <f t="shared" si="5"/>
        <v>#VALUE!</v>
      </c>
      <c r="Z24" s="132" t="e">
        <f t="shared" si="6"/>
        <v>#VALUE!</v>
      </c>
      <c r="AA24" s="135" t="e">
        <f t="shared" si="7"/>
        <v>#VALUE!</v>
      </c>
      <c r="AB24" s="136" t="e">
        <f t="shared" si="8"/>
        <v>#VALUE!</v>
      </c>
      <c r="AC24" s="152" t="str">
        <f t="shared" si="13"/>
        <v>?</v>
      </c>
      <c r="AD24" s="148" t="str">
        <f t="shared" si="14"/>
        <v>?</v>
      </c>
      <c r="AE24" s="150" t="str">
        <f t="shared" si="15"/>
        <v>?</v>
      </c>
      <c r="AF24" s="153">
        <f t="shared" si="16"/>
        <v>2</v>
      </c>
      <c r="AG24" s="117">
        <f t="shared" si="17"/>
        <v>2</v>
      </c>
    </row>
    <row r="25" spans="2:33" ht="15" thickBot="1" x14ac:dyDescent="0.25">
      <c r="B25" s="70">
        <v>22</v>
      </c>
      <c r="C25" s="282">
        <v>3</v>
      </c>
      <c r="D25" s="283">
        <v>3.25</v>
      </c>
      <c r="E25" s="282">
        <v>2.5</v>
      </c>
      <c r="G25" s="70">
        <v>22</v>
      </c>
      <c r="H25" s="67">
        <f t="shared" si="20"/>
        <v>3.5</v>
      </c>
      <c r="I25" s="74">
        <f t="shared" si="21"/>
        <v>3.75</v>
      </c>
      <c r="J25" s="67">
        <f t="shared" si="22"/>
        <v>3</v>
      </c>
      <c r="K25" s="116"/>
      <c r="L25" s="70">
        <v>22</v>
      </c>
      <c r="M25" s="67">
        <f t="shared" si="10"/>
        <v>3.25</v>
      </c>
      <c r="N25" s="74">
        <f t="shared" si="11"/>
        <v>3.5</v>
      </c>
      <c r="O25" s="67">
        <f t="shared" si="12"/>
        <v>2.75</v>
      </c>
      <c r="Q25" s="123" t="str">
        <f>'1.a Erfassung BCS'!C32</f>
        <v>x</v>
      </c>
      <c r="R25" s="124" t="e">
        <f>'1.a Erfassung BCS'!F32</f>
        <v>#VALUE!</v>
      </c>
      <c r="S25" s="125" t="str">
        <f>'1.a Erfassung BCS'!D32</f>
        <v>x</v>
      </c>
      <c r="T25" s="132" t="e">
        <f t="shared" si="0"/>
        <v>#VALUE!</v>
      </c>
      <c r="U25" s="133" t="e">
        <f t="shared" si="1"/>
        <v>#VALUE!</v>
      </c>
      <c r="V25" s="134" t="e">
        <f t="shared" si="2"/>
        <v>#VALUE!</v>
      </c>
      <c r="W25" s="132" t="e">
        <f t="shared" si="3"/>
        <v>#VALUE!</v>
      </c>
      <c r="X25" s="135" t="e">
        <f t="shared" si="4"/>
        <v>#VALUE!</v>
      </c>
      <c r="Y25" s="136" t="e">
        <f t="shared" si="5"/>
        <v>#VALUE!</v>
      </c>
      <c r="Z25" s="132" t="e">
        <f t="shared" si="6"/>
        <v>#VALUE!</v>
      </c>
      <c r="AA25" s="135" t="e">
        <f t="shared" si="7"/>
        <v>#VALUE!</v>
      </c>
      <c r="AB25" s="136" t="e">
        <f t="shared" si="8"/>
        <v>#VALUE!</v>
      </c>
      <c r="AC25" s="152" t="str">
        <f t="shared" si="13"/>
        <v>?</v>
      </c>
      <c r="AD25" s="148" t="str">
        <f t="shared" si="14"/>
        <v>?</v>
      </c>
      <c r="AE25" s="150" t="str">
        <f t="shared" si="15"/>
        <v>?</v>
      </c>
      <c r="AF25" s="153">
        <f t="shared" si="16"/>
        <v>2</v>
      </c>
      <c r="AG25" s="117">
        <f t="shared" si="17"/>
        <v>2</v>
      </c>
    </row>
    <row r="26" spans="2:33" ht="15" thickBot="1" x14ac:dyDescent="0.25">
      <c r="B26" s="70">
        <v>23</v>
      </c>
      <c r="C26" s="282">
        <v>3</v>
      </c>
      <c r="D26" s="283">
        <v>3.25</v>
      </c>
      <c r="E26" s="282">
        <v>2.5</v>
      </c>
      <c r="G26" s="70">
        <v>23</v>
      </c>
      <c r="H26" s="67">
        <f t="shared" si="20"/>
        <v>3.5</v>
      </c>
      <c r="I26" s="74">
        <f t="shared" si="21"/>
        <v>3.75</v>
      </c>
      <c r="J26" s="67">
        <f t="shared" si="22"/>
        <v>3</v>
      </c>
      <c r="K26" s="116"/>
      <c r="L26" s="70">
        <v>23</v>
      </c>
      <c r="M26" s="67">
        <f t="shared" si="10"/>
        <v>3.25</v>
      </c>
      <c r="N26" s="74">
        <f t="shared" si="11"/>
        <v>3.5</v>
      </c>
      <c r="O26" s="67">
        <f t="shared" si="12"/>
        <v>2.75</v>
      </c>
      <c r="Q26" s="123" t="str">
        <f>'1.a Erfassung BCS'!C33</f>
        <v>x</v>
      </c>
      <c r="R26" s="124" t="e">
        <f>'1.a Erfassung BCS'!F33</f>
        <v>#VALUE!</v>
      </c>
      <c r="S26" s="125" t="str">
        <f>'1.a Erfassung BCS'!D33</f>
        <v>x</v>
      </c>
      <c r="T26" s="132" t="e">
        <f t="shared" si="0"/>
        <v>#VALUE!</v>
      </c>
      <c r="U26" s="133" t="e">
        <f t="shared" si="1"/>
        <v>#VALUE!</v>
      </c>
      <c r="V26" s="134" t="e">
        <f t="shared" si="2"/>
        <v>#VALUE!</v>
      </c>
      <c r="W26" s="132" t="e">
        <f t="shared" si="3"/>
        <v>#VALUE!</v>
      </c>
      <c r="X26" s="135" t="e">
        <f t="shared" si="4"/>
        <v>#VALUE!</v>
      </c>
      <c r="Y26" s="136" t="e">
        <f t="shared" si="5"/>
        <v>#VALUE!</v>
      </c>
      <c r="Z26" s="132" t="e">
        <f t="shared" si="6"/>
        <v>#VALUE!</v>
      </c>
      <c r="AA26" s="135" t="e">
        <f t="shared" si="7"/>
        <v>#VALUE!</v>
      </c>
      <c r="AB26" s="136" t="e">
        <f t="shared" si="8"/>
        <v>#VALUE!</v>
      </c>
      <c r="AC26" s="152" t="str">
        <f t="shared" si="13"/>
        <v>?</v>
      </c>
      <c r="AD26" s="148" t="str">
        <f t="shared" si="14"/>
        <v>?</v>
      </c>
      <c r="AE26" s="150" t="str">
        <f t="shared" si="15"/>
        <v>?</v>
      </c>
      <c r="AF26" s="153">
        <f t="shared" si="16"/>
        <v>2</v>
      </c>
      <c r="AG26" s="117">
        <f t="shared" si="17"/>
        <v>2</v>
      </c>
    </row>
    <row r="27" spans="2:33" ht="15" thickBot="1" x14ac:dyDescent="0.25">
      <c r="B27" s="70">
        <v>24</v>
      </c>
      <c r="C27" s="282">
        <v>3</v>
      </c>
      <c r="D27" s="283">
        <v>3.25</v>
      </c>
      <c r="E27" s="282">
        <v>2.5</v>
      </c>
      <c r="G27" s="70">
        <v>24</v>
      </c>
      <c r="H27" s="67">
        <f t="shared" si="20"/>
        <v>3.5</v>
      </c>
      <c r="I27" s="74">
        <f t="shared" si="21"/>
        <v>3.75</v>
      </c>
      <c r="J27" s="67">
        <f t="shared" si="22"/>
        <v>3</v>
      </c>
      <c r="K27" s="116"/>
      <c r="L27" s="70">
        <v>24</v>
      </c>
      <c r="M27" s="67">
        <f t="shared" si="10"/>
        <v>3.25</v>
      </c>
      <c r="N27" s="74">
        <f t="shared" si="11"/>
        <v>3.5</v>
      </c>
      <c r="O27" s="67">
        <f t="shared" si="12"/>
        <v>2.75</v>
      </c>
      <c r="Q27" s="123" t="str">
        <f>'1.a Erfassung BCS'!C34</f>
        <v>x</v>
      </c>
      <c r="R27" s="124" t="e">
        <f>'1.a Erfassung BCS'!F34</f>
        <v>#VALUE!</v>
      </c>
      <c r="S27" s="125" t="str">
        <f>'1.a Erfassung BCS'!D34</f>
        <v>x</v>
      </c>
      <c r="T27" s="132" t="e">
        <f t="shared" si="0"/>
        <v>#VALUE!</v>
      </c>
      <c r="U27" s="133" t="e">
        <f t="shared" si="1"/>
        <v>#VALUE!</v>
      </c>
      <c r="V27" s="134" t="e">
        <f t="shared" si="2"/>
        <v>#VALUE!</v>
      </c>
      <c r="W27" s="132" t="e">
        <f t="shared" si="3"/>
        <v>#VALUE!</v>
      </c>
      <c r="X27" s="135" t="e">
        <f t="shared" si="4"/>
        <v>#VALUE!</v>
      </c>
      <c r="Y27" s="136" t="e">
        <f t="shared" si="5"/>
        <v>#VALUE!</v>
      </c>
      <c r="Z27" s="132" t="e">
        <f t="shared" si="6"/>
        <v>#VALUE!</v>
      </c>
      <c r="AA27" s="135" t="e">
        <f t="shared" si="7"/>
        <v>#VALUE!</v>
      </c>
      <c r="AB27" s="136" t="e">
        <f t="shared" si="8"/>
        <v>#VALUE!</v>
      </c>
      <c r="AC27" s="152" t="str">
        <f t="shared" si="13"/>
        <v>?</v>
      </c>
      <c r="AD27" s="148" t="str">
        <f t="shared" si="14"/>
        <v>?</v>
      </c>
      <c r="AE27" s="150" t="str">
        <f t="shared" si="15"/>
        <v>?</v>
      </c>
      <c r="AF27" s="153">
        <f t="shared" si="16"/>
        <v>2</v>
      </c>
      <c r="AG27" s="117">
        <f t="shared" si="17"/>
        <v>2</v>
      </c>
    </row>
    <row r="28" spans="2:33" ht="15" thickBot="1" x14ac:dyDescent="0.25">
      <c r="B28" s="70">
        <v>25</v>
      </c>
      <c r="C28" s="282">
        <v>3</v>
      </c>
      <c r="D28" s="283">
        <v>3.25</v>
      </c>
      <c r="E28" s="282">
        <v>2.5</v>
      </c>
      <c r="G28" s="70">
        <v>25</v>
      </c>
      <c r="H28" s="67">
        <f t="shared" si="20"/>
        <v>3.5</v>
      </c>
      <c r="I28" s="74">
        <f t="shared" si="21"/>
        <v>3.75</v>
      </c>
      <c r="J28" s="67">
        <f t="shared" si="22"/>
        <v>3</v>
      </c>
      <c r="K28" s="116"/>
      <c r="L28" s="70">
        <v>25</v>
      </c>
      <c r="M28" s="67">
        <f t="shared" si="10"/>
        <v>3.25</v>
      </c>
      <c r="N28" s="74">
        <f t="shared" si="11"/>
        <v>3.5</v>
      </c>
      <c r="O28" s="67">
        <f t="shared" si="12"/>
        <v>2.75</v>
      </c>
      <c r="Q28" s="123" t="str">
        <f>'1.a Erfassung BCS'!C35</f>
        <v>x</v>
      </c>
      <c r="R28" s="124" t="e">
        <f>'1.a Erfassung BCS'!F35</f>
        <v>#VALUE!</v>
      </c>
      <c r="S28" s="125" t="str">
        <f>'1.a Erfassung BCS'!D35</f>
        <v>x</v>
      </c>
      <c r="T28" s="132" t="e">
        <f t="shared" si="0"/>
        <v>#VALUE!</v>
      </c>
      <c r="U28" s="133" t="e">
        <f t="shared" si="1"/>
        <v>#VALUE!</v>
      </c>
      <c r="V28" s="134" t="e">
        <f t="shared" si="2"/>
        <v>#VALUE!</v>
      </c>
      <c r="W28" s="132" t="e">
        <f t="shared" si="3"/>
        <v>#VALUE!</v>
      </c>
      <c r="X28" s="135" t="e">
        <f t="shared" si="4"/>
        <v>#VALUE!</v>
      </c>
      <c r="Y28" s="136" t="e">
        <f t="shared" si="5"/>
        <v>#VALUE!</v>
      </c>
      <c r="Z28" s="132" t="e">
        <f t="shared" si="6"/>
        <v>#VALUE!</v>
      </c>
      <c r="AA28" s="135" t="e">
        <f t="shared" si="7"/>
        <v>#VALUE!</v>
      </c>
      <c r="AB28" s="136" t="e">
        <f t="shared" si="8"/>
        <v>#VALUE!</v>
      </c>
      <c r="AC28" s="152" t="str">
        <f t="shared" si="13"/>
        <v>?</v>
      </c>
      <c r="AD28" s="148" t="str">
        <f t="shared" si="14"/>
        <v>?</v>
      </c>
      <c r="AE28" s="150" t="str">
        <f t="shared" si="15"/>
        <v>?</v>
      </c>
      <c r="AF28" s="153">
        <f t="shared" si="16"/>
        <v>2</v>
      </c>
      <c r="AG28" s="117">
        <f t="shared" si="17"/>
        <v>2</v>
      </c>
    </row>
    <row r="29" spans="2:33" ht="15" thickBot="1" x14ac:dyDescent="0.25">
      <c r="B29" s="70">
        <v>26</v>
      </c>
      <c r="C29" s="282">
        <v>3</v>
      </c>
      <c r="D29" s="283">
        <v>3.25</v>
      </c>
      <c r="E29" s="282">
        <v>2.5</v>
      </c>
      <c r="G29" s="70">
        <v>26</v>
      </c>
      <c r="H29" s="67">
        <f t="shared" si="20"/>
        <v>3.5</v>
      </c>
      <c r="I29" s="74">
        <f t="shared" si="21"/>
        <v>3.75</v>
      </c>
      <c r="J29" s="67">
        <f t="shared" si="22"/>
        <v>3</v>
      </c>
      <c r="K29" s="116"/>
      <c r="L29" s="70">
        <v>26</v>
      </c>
      <c r="M29" s="67">
        <f t="shared" si="10"/>
        <v>3.25</v>
      </c>
      <c r="N29" s="74">
        <f t="shared" si="11"/>
        <v>3.5</v>
      </c>
      <c r="O29" s="67">
        <f t="shared" si="12"/>
        <v>2.75</v>
      </c>
      <c r="Q29" s="123" t="str">
        <f>'1.a Erfassung BCS'!C36</f>
        <v>x</v>
      </c>
      <c r="R29" s="124" t="e">
        <f>'1.a Erfassung BCS'!F36</f>
        <v>#VALUE!</v>
      </c>
      <c r="S29" s="125" t="str">
        <f>'1.a Erfassung BCS'!D36</f>
        <v>x</v>
      </c>
      <c r="T29" s="132" t="e">
        <f t="shared" si="0"/>
        <v>#VALUE!</v>
      </c>
      <c r="U29" s="133" t="e">
        <f t="shared" si="1"/>
        <v>#VALUE!</v>
      </c>
      <c r="V29" s="134" t="e">
        <f t="shared" si="2"/>
        <v>#VALUE!</v>
      </c>
      <c r="W29" s="132" t="e">
        <f t="shared" si="3"/>
        <v>#VALUE!</v>
      </c>
      <c r="X29" s="135" t="e">
        <f t="shared" si="4"/>
        <v>#VALUE!</v>
      </c>
      <c r="Y29" s="136" t="e">
        <f t="shared" si="5"/>
        <v>#VALUE!</v>
      </c>
      <c r="Z29" s="132" t="e">
        <f t="shared" si="6"/>
        <v>#VALUE!</v>
      </c>
      <c r="AA29" s="135" t="e">
        <f t="shared" si="7"/>
        <v>#VALUE!</v>
      </c>
      <c r="AB29" s="136" t="e">
        <f t="shared" si="8"/>
        <v>#VALUE!</v>
      </c>
      <c r="AC29" s="152" t="str">
        <f t="shared" si="13"/>
        <v>?</v>
      </c>
      <c r="AD29" s="148" t="str">
        <f t="shared" si="14"/>
        <v>?</v>
      </c>
      <c r="AE29" s="150" t="str">
        <f t="shared" si="15"/>
        <v>?</v>
      </c>
      <c r="AF29" s="153">
        <f t="shared" si="16"/>
        <v>2</v>
      </c>
      <c r="AG29" s="117">
        <f t="shared" si="17"/>
        <v>2</v>
      </c>
    </row>
    <row r="30" spans="2:33" ht="15" thickBot="1" x14ac:dyDescent="0.25">
      <c r="B30" s="70">
        <v>27</v>
      </c>
      <c r="C30" s="282">
        <v>3</v>
      </c>
      <c r="D30" s="283">
        <v>3.25</v>
      </c>
      <c r="E30" s="282">
        <v>2.5</v>
      </c>
      <c r="G30" s="70">
        <v>27</v>
      </c>
      <c r="H30" s="67">
        <f t="shared" si="20"/>
        <v>3.5</v>
      </c>
      <c r="I30" s="74">
        <f t="shared" si="21"/>
        <v>3.75</v>
      </c>
      <c r="J30" s="67">
        <f t="shared" si="22"/>
        <v>3</v>
      </c>
      <c r="K30" s="116"/>
      <c r="L30" s="70">
        <v>27</v>
      </c>
      <c r="M30" s="67">
        <f t="shared" si="10"/>
        <v>3.25</v>
      </c>
      <c r="N30" s="74">
        <f t="shared" si="11"/>
        <v>3.5</v>
      </c>
      <c r="O30" s="67">
        <f t="shared" si="12"/>
        <v>2.75</v>
      </c>
      <c r="Q30" s="123" t="str">
        <f>'1.a Erfassung BCS'!C37</f>
        <v>x</v>
      </c>
      <c r="R30" s="124" t="e">
        <f>'1.a Erfassung BCS'!F37</f>
        <v>#VALUE!</v>
      </c>
      <c r="S30" s="125" t="str">
        <f>'1.a Erfassung BCS'!D37</f>
        <v>x</v>
      </c>
      <c r="T30" s="132" t="e">
        <f t="shared" si="0"/>
        <v>#VALUE!</v>
      </c>
      <c r="U30" s="133" t="e">
        <f t="shared" si="1"/>
        <v>#VALUE!</v>
      </c>
      <c r="V30" s="134" t="e">
        <f t="shared" si="2"/>
        <v>#VALUE!</v>
      </c>
      <c r="W30" s="132" t="e">
        <f t="shared" si="3"/>
        <v>#VALUE!</v>
      </c>
      <c r="X30" s="135" t="e">
        <f t="shared" si="4"/>
        <v>#VALUE!</v>
      </c>
      <c r="Y30" s="136" t="e">
        <f t="shared" si="5"/>
        <v>#VALUE!</v>
      </c>
      <c r="Z30" s="132" t="e">
        <f t="shared" si="6"/>
        <v>#VALUE!</v>
      </c>
      <c r="AA30" s="135" t="e">
        <f t="shared" si="7"/>
        <v>#VALUE!</v>
      </c>
      <c r="AB30" s="136" t="e">
        <f t="shared" si="8"/>
        <v>#VALUE!</v>
      </c>
      <c r="AC30" s="152" t="str">
        <f t="shared" si="13"/>
        <v>?</v>
      </c>
      <c r="AD30" s="148" t="str">
        <f t="shared" si="14"/>
        <v>?</v>
      </c>
      <c r="AE30" s="150" t="str">
        <f t="shared" si="15"/>
        <v>?</v>
      </c>
      <c r="AF30" s="153">
        <f t="shared" si="16"/>
        <v>2</v>
      </c>
      <c r="AG30" s="117">
        <f t="shared" si="17"/>
        <v>2</v>
      </c>
    </row>
    <row r="31" spans="2:33" ht="15" thickBot="1" x14ac:dyDescent="0.25">
      <c r="B31" s="70">
        <v>28</v>
      </c>
      <c r="C31" s="282">
        <v>3</v>
      </c>
      <c r="D31" s="283">
        <v>3.25</v>
      </c>
      <c r="E31" s="282">
        <v>2.5</v>
      </c>
      <c r="G31" s="70">
        <v>28</v>
      </c>
      <c r="H31" s="67">
        <f t="shared" si="20"/>
        <v>3.5</v>
      </c>
      <c r="I31" s="74">
        <f t="shared" si="21"/>
        <v>3.75</v>
      </c>
      <c r="J31" s="67">
        <f t="shared" si="22"/>
        <v>3</v>
      </c>
      <c r="K31" s="116"/>
      <c r="L31" s="70">
        <v>28</v>
      </c>
      <c r="M31" s="67">
        <f t="shared" si="10"/>
        <v>3.25</v>
      </c>
      <c r="N31" s="74">
        <f t="shared" si="11"/>
        <v>3.5</v>
      </c>
      <c r="O31" s="67">
        <f t="shared" si="12"/>
        <v>2.75</v>
      </c>
      <c r="Q31" s="123" t="str">
        <f>'1.a Erfassung BCS'!C38</f>
        <v>x</v>
      </c>
      <c r="R31" s="124" t="e">
        <f>'1.a Erfassung BCS'!F38</f>
        <v>#VALUE!</v>
      </c>
      <c r="S31" s="125" t="str">
        <f>'1.a Erfassung BCS'!D38</f>
        <v>x</v>
      </c>
      <c r="T31" s="132" t="e">
        <f t="shared" si="0"/>
        <v>#VALUE!</v>
      </c>
      <c r="U31" s="133" t="e">
        <f t="shared" si="1"/>
        <v>#VALUE!</v>
      </c>
      <c r="V31" s="134" t="e">
        <f t="shared" si="2"/>
        <v>#VALUE!</v>
      </c>
      <c r="W31" s="132" t="e">
        <f t="shared" si="3"/>
        <v>#VALUE!</v>
      </c>
      <c r="X31" s="135" t="e">
        <f t="shared" si="4"/>
        <v>#VALUE!</v>
      </c>
      <c r="Y31" s="136" t="e">
        <f t="shared" si="5"/>
        <v>#VALUE!</v>
      </c>
      <c r="Z31" s="132" t="e">
        <f t="shared" si="6"/>
        <v>#VALUE!</v>
      </c>
      <c r="AA31" s="135" t="e">
        <f t="shared" si="7"/>
        <v>#VALUE!</v>
      </c>
      <c r="AB31" s="136" t="e">
        <f t="shared" si="8"/>
        <v>#VALUE!</v>
      </c>
      <c r="AC31" s="152" t="str">
        <f t="shared" si="13"/>
        <v>?</v>
      </c>
      <c r="AD31" s="148" t="str">
        <f t="shared" si="14"/>
        <v>?</v>
      </c>
      <c r="AE31" s="150" t="str">
        <f t="shared" si="15"/>
        <v>?</v>
      </c>
      <c r="AF31" s="153">
        <f t="shared" si="16"/>
        <v>2</v>
      </c>
      <c r="AG31" s="117">
        <f t="shared" si="17"/>
        <v>2</v>
      </c>
    </row>
    <row r="32" spans="2:33" ht="15" thickBot="1" x14ac:dyDescent="0.25">
      <c r="B32" s="70">
        <v>29</v>
      </c>
      <c r="C32" s="282">
        <v>3</v>
      </c>
      <c r="D32" s="283">
        <v>3.25</v>
      </c>
      <c r="E32" s="282">
        <v>2.5</v>
      </c>
      <c r="G32" s="70">
        <v>29</v>
      </c>
      <c r="H32" s="67">
        <f t="shared" si="20"/>
        <v>3.5</v>
      </c>
      <c r="I32" s="74">
        <f t="shared" si="21"/>
        <v>3.75</v>
      </c>
      <c r="J32" s="67">
        <f t="shared" si="22"/>
        <v>3</v>
      </c>
      <c r="K32" s="116"/>
      <c r="L32" s="70">
        <v>29</v>
      </c>
      <c r="M32" s="67">
        <f t="shared" si="10"/>
        <v>3.25</v>
      </c>
      <c r="N32" s="74">
        <f t="shared" si="11"/>
        <v>3.5</v>
      </c>
      <c r="O32" s="67">
        <f t="shared" si="12"/>
        <v>2.75</v>
      </c>
      <c r="Q32" s="123" t="str">
        <f>'1.a Erfassung BCS'!C39</f>
        <v>x</v>
      </c>
      <c r="R32" s="124" t="e">
        <f>'1.a Erfassung BCS'!F39</f>
        <v>#VALUE!</v>
      </c>
      <c r="S32" s="125" t="str">
        <f>'1.a Erfassung BCS'!D39</f>
        <v>x</v>
      </c>
      <c r="T32" s="132" t="e">
        <f t="shared" si="0"/>
        <v>#VALUE!</v>
      </c>
      <c r="U32" s="133" t="e">
        <f t="shared" si="1"/>
        <v>#VALUE!</v>
      </c>
      <c r="V32" s="134" t="e">
        <f t="shared" si="2"/>
        <v>#VALUE!</v>
      </c>
      <c r="W32" s="132" t="e">
        <f t="shared" si="3"/>
        <v>#VALUE!</v>
      </c>
      <c r="X32" s="135" t="e">
        <f t="shared" si="4"/>
        <v>#VALUE!</v>
      </c>
      <c r="Y32" s="136" t="e">
        <f t="shared" si="5"/>
        <v>#VALUE!</v>
      </c>
      <c r="Z32" s="132" t="e">
        <f t="shared" si="6"/>
        <v>#VALUE!</v>
      </c>
      <c r="AA32" s="135" t="e">
        <f t="shared" si="7"/>
        <v>#VALUE!</v>
      </c>
      <c r="AB32" s="136" t="e">
        <f t="shared" si="8"/>
        <v>#VALUE!</v>
      </c>
      <c r="AC32" s="152" t="str">
        <f t="shared" si="13"/>
        <v>?</v>
      </c>
      <c r="AD32" s="148" t="str">
        <f t="shared" si="14"/>
        <v>?</v>
      </c>
      <c r="AE32" s="150" t="str">
        <f t="shared" si="15"/>
        <v>?</v>
      </c>
      <c r="AF32" s="153">
        <f t="shared" si="16"/>
        <v>2</v>
      </c>
      <c r="AG32" s="117">
        <f t="shared" si="17"/>
        <v>2</v>
      </c>
    </row>
    <row r="33" spans="2:33" ht="15" thickBot="1" x14ac:dyDescent="0.25">
      <c r="B33" s="70">
        <v>30</v>
      </c>
      <c r="C33" s="282">
        <v>3</v>
      </c>
      <c r="D33" s="283">
        <v>3.25</v>
      </c>
      <c r="E33" s="282">
        <v>2.5</v>
      </c>
      <c r="G33" s="70">
        <v>30</v>
      </c>
      <c r="H33" s="67">
        <f t="shared" si="20"/>
        <v>3.5</v>
      </c>
      <c r="I33" s="74">
        <f t="shared" si="21"/>
        <v>3.75</v>
      </c>
      <c r="J33" s="67">
        <f t="shared" si="22"/>
        <v>3</v>
      </c>
      <c r="K33" s="116"/>
      <c r="L33" s="70">
        <v>30</v>
      </c>
      <c r="M33" s="67">
        <f t="shared" si="10"/>
        <v>3.25</v>
      </c>
      <c r="N33" s="74">
        <f t="shared" si="11"/>
        <v>3.5</v>
      </c>
      <c r="O33" s="67">
        <f t="shared" si="12"/>
        <v>2.75</v>
      </c>
      <c r="Q33" s="123" t="str">
        <f>'1.a Erfassung BCS'!C40</f>
        <v>x</v>
      </c>
      <c r="R33" s="124" t="e">
        <f>'1.a Erfassung BCS'!F40</f>
        <v>#VALUE!</v>
      </c>
      <c r="S33" s="125" t="str">
        <f>'1.a Erfassung BCS'!D40</f>
        <v>x</v>
      </c>
      <c r="T33" s="132" t="e">
        <f t="shared" si="0"/>
        <v>#VALUE!</v>
      </c>
      <c r="U33" s="133" t="e">
        <f t="shared" si="1"/>
        <v>#VALUE!</v>
      </c>
      <c r="V33" s="134" t="e">
        <f t="shared" si="2"/>
        <v>#VALUE!</v>
      </c>
      <c r="W33" s="132" t="e">
        <f t="shared" si="3"/>
        <v>#VALUE!</v>
      </c>
      <c r="X33" s="135" t="e">
        <f t="shared" si="4"/>
        <v>#VALUE!</v>
      </c>
      <c r="Y33" s="136" t="e">
        <f t="shared" si="5"/>
        <v>#VALUE!</v>
      </c>
      <c r="Z33" s="132" t="e">
        <f t="shared" si="6"/>
        <v>#VALUE!</v>
      </c>
      <c r="AA33" s="135" t="e">
        <f t="shared" si="7"/>
        <v>#VALUE!</v>
      </c>
      <c r="AB33" s="136" t="e">
        <f t="shared" si="8"/>
        <v>#VALUE!</v>
      </c>
      <c r="AC33" s="152" t="str">
        <f t="shared" si="13"/>
        <v>?</v>
      </c>
      <c r="AD33" s="148" t="str">
        <f t="shared" si="14"/>
        <v>?</v>
      </c>
      <c r="AE33" s="150" t="str">
        <f t="shared" si="15"/>
        <v>?</v>
      </c>
      <c r="AF33" s="153">
        <f t="shared" si="16"/>
        <v>2</v>
      </c>
      <c r="AG33" s="117">
        <f t="shared" si="17"/>
        <v>2</v>
      </c>
    </row>
    <row r="34" spans="2:33" ht="15" thickBot="1" x14ac:dyDescent="0.25">
      <c r="B34" s="70">
        <v>31</v>
      </c>
      <c r="C34" s="282">
        <v>3</v>
      </c>
      <c r="D34" s="283">
        <v>3.25</v>
      </c>
      <c r="E34" s="282">
        <v>2.5</v>
      </c>
      <c r="G34" s="70">
        <v>31</v>
      </c>
      <c r="H34" s="67">
        <f t="shared" si="20"/>
        <v>3.5</v>
      </c>
      <c r="I34" s="74">
        <f t="shared" si="21"/>
        <v>3.75</v>
      </c>
      <c r="J34" s="67">
        <f t="shared" si="22"/>
        <v>3</v>
      </c>
      <c r="K34" s="116"/>
      <c r="L34" s="70">
        <v>31</v>
      </c>
      <c r="M34" s="67">
        <f t="shared" si="10"/>
        <v>3.25</v>
      </c>
      <c r="N34" s="74">
        <f t="shared" si="11"/>
        <v>3.5</v>
      </c>
      <c r="O34" s="67">
        <f t="shared" si="12"/>
        <v>2.75</v>
      </c>
      <c r="Q34" s="123" t="str">
        <f>'1.a Erfassung BCS'!C41</f>
        <v>x</v>
      </c>
      <c r="R34" s="124" t="e">
        <f>'1.a Erfassung BCS'!F41</f>
        <v>#VALUE!</v>
      </c>
      <c r="S34" s="125" t="str">
        <f>'1.a Erfassung BCS'!D41</f>
        <v>x</v>
      </c>
      <c r="T34" s="132" t="e">
        <f t="shared" si="0"/>
        <v>#VALUE!</v>
      </c>
      <c r="U34" s="133" t="e">
        <f t="shared" si="1"/>
        <v>#VALUE!</v>
      </c>
      <c r="V34" s="134" t="e">
        <f t="shared" si="2"/>
        <v>#VALUE!</v>
      </c>
      <c r="W34" s="132" t="e">
        <f t="shared" si="3"/>
        <v>#VALUE!</v>
      </c>
      <c r="X34" s="135" t="e">
        <f t="shared" si="4"/>
        <v>#VALUE!</v>
      </c>
      <c r="Y34" s="136" t="e">
        <f t="shared" si="5"/>
        <v>#VALUE!</v>
      </c>
      <c r="Z34" s="132" t="e">
        <f t="shared" si="6"/>
        <v>#VALUE!</v>
      </c>
      <c r="AA34" s="135" t="e">
        <f t="shared" si="7"/>
        <v>#VALUE!</v>
      </c>
      <c r="AB34" s="136" t="e">
        <f t="shared" si="8"/>
        <v>#VALUE!</v>
      </c>
      <c r="AC34" s="152" t="str">
        <f t="shared" si="13"/>
        <v>?</v>
      </c>
      <c r="AD34" s="148" t="str">
        <f t="shared" si="14"/>
        <v>?</v>
      </c>
      <c r="AE34" s="150" t="str">
        <f t="shared" si="15"/>
        <v>?</v>
      </c>
      <c r="AF34" s="153">
        <f t="shared" si="16"/>
        <v>2</v>
      </c>
      <c r="AG34" s="117">
        <f t="shared" si="17"/>
        <v>2</v>
      </c>
    </row>
    <row r="35" spans="2:33" ht="15" thickBot="1" x14ac:dyDescent="0.25">
      <c r="B35" s="70">
        <v>32</v>
      </c>
      <c r="C35" s="282">
        <v>3</v>
      </c>
      <c r="D35" s="283">
        <v>3.25</v>
      </c>
      <c r="E35" s="282">
        <v>2.5</v>
      </c>
      <c r="G35" s="70">
        <v>32</v>
      </c>
      <c r="H35" s="67">
        <f t="shared" si="20"/>
        <v>3.5</v>
      </c>
      <c r="I35" s="74">
        <f t="shared" si="21"/>
        <v>3.75</v>
      </c>
      <c r="J35" s="67">
        <f t="shared" si="22"/>
        <v>3</v>
      </c>
      <c r="K35" s="116"/>
      <c r="L35" s="70">
        <v>32</v>
      </c>
      <c r="M35" s="67">
        <f t="shared" si="10"/>
        <v>3.25</v>
      </c>
      <c r="N35" s="74">
        <f t="shared" si="11"/>
        <v>3.5</v>
      </c>
      <c r="O35" s="67">
        <f t="shared" si="12"/>
        <v>2.75</v>
      </c>
      <c r="Q35" s="123" t="str">
        <f>'1.a Erfassung BCS'!C42</f>
        <v>x</v>
      </c>
      <c r="R35" s="124" t="e">
        <f>'1.a Erfassung BCS'!F42</f>
        <v>#VALUE!</v>
      </c>
      <c r="S35" s="125" t="str">
        <f>'1.a Erfassung BCS'!D42</f>
        <v>x</v>
      </c>
      <c r="T35" s="132" t="e">
        <f t="shared" ref="T35:T66" si="23">VLOOKUP($R35,$B$4:$E$503,2,FALSE)</f>
        <v>#VALUE!</v>
      </c>
      <c r="U35" s="133" t="e">
        <f t="shared" ref="U35:U66" si="24">VLOOKUP($R35,$B$4:$E$503,3,FALSE)</f>
        <v>#VALUE!</v>
      </c>
      <c r="V35" s="134" t="e">
        <f t="shared" ref="V35:V66" si="25">VLOOKUP($R35,$B$4:$E$503,4,FALSE)</f>
        <v>#VALUE!</v>
      </c>
      <c r="W35" s="132" t="e">
        <f t="shared" ref="W35:W66" si="26">VLOOKUP($R35,$G$4:$J$503,2,FALSE)</f>
        <v>#VALUE!</v>
      </c>
      <c r="X35" s="135" t="e">
        <f t="shared" ref="X35:X66" si="27">VLOOKUP($R35,$G$4:$J$503,3,FALSE)</f>
        <v>#VALUE!</v>
      </c>
      <c r="Y35" s="136" t="e">
        <f t="shared" ref="Y35:Y66" si="28">VLOOKUP($R35,$G$4:$K$503,4,FALSE)</f>
        <v>#VALUE!</v>
      </c>
      <c r="Z35" s="132" t="e">
        <f t="shared" ref="Z35:Z66" si="29">VLOOKUP($R35,$L$4:$O$503,2,FALSE)</f>
        <v>#VALUE!</v>
      </c>
      <c r="AA35" s="135" t="e">
        <f t="shared" ref="AA35:AA66" si="30">VLOOKUP($R35,$L$4:$O$503,3,FALSE)</f>
        <v>#VALUE!</v>
      </c>
      <c r="AB35" s="136" t="e">
        <f t="shared" ref="AB35:AB66" si="31">VLOOKUP($R35,$L$4:$O$503,4,FALSE)</f>
        <v>#VALUE!</v>
      </c>
      <c r="AC35" s="152" t="str">
        <f t="shared" si="13"/>
        <v>?</v>
      </c>
      <c r="AD35" s="148" t="str">
        <f t="shared" si="14"/>
        <v>?</v>
      </c>
      <c r="AE35" s="150" t="str">
        <f t="shared" si="15"/>
        <v>?</v>
      </c>
      <c r="AF35" s="153">
        <f t="shared" si="16"/>
        <v>2</v>
      </c>
      <c r="AG35" s="117">
        <f t="shared" si="17"/>
        <v>2</v>
      </c>
    </row>
    <row r="36" spans="2:33" ht="15" thickBot="1" x14ac:dyDescent="0.25">
      <c r="B36" s="70">
        <v>33</v>
      </c>
      <c r="C36" s="282">
        <v>3</v>
      </c>
      <c r="D36" s="283">
        <v>3.25</v>
      </c>
      <c r="E36" s="282">
        <v>2.5</v>
      </c>
      <c r="G36" s="70">
        <v>33</v>
      </c>
      <c r="H36" s="67">
        <f t="shared" si="20"/>
        <v>3.5</v>
      </c>
      <c r="I36" s="74">
        <f t="shared" si="21"/>
        <v>3.75</v>
      </c>
      <c r="J36" s="67">
        <f t="shared" si="22"/>
        <v>3</v>
      </c>
      <c r="K36" s="116"/>
      <c r="L36" s="70">
        <v>33</v>
      </c>
      <c r="M36" s="67">
        <f t="shared" si="10"/>
        <v>3.25</v>
      </c>
      <c r="N36" s="74">
        <f t="shared" si="11"/>
        <v>3.5</v>
      </c>
      <c r="O36" s="67">
        <f t="shared" si="12"/>
        <v>2.75</v>
      </c>
      <c r="Q36" s="123" t="str">
        <f>'1.a Erfassung BCS'!C43</f>
        <v>x</v>
      </c>
      <c r="R36" s="124" t="e">
        <f>'1.a Erfassung BCS'!F43</f>
        <v>#VALUE!</v>
      </c>
      <c r="S36" s="125" t="str">
        <f>'1.a Erfassung BCS'!D43</f>
        <v>x</v>
      </c>
      <c r="T36" s="132" t="e">
        <f t="shared" si="23"/>
        <v>#VALUE!</v>
      </c>
      <c r="U36" s="133" t="e">
        <f t="shared" si="24"/>
        <v>#VALUE!</v>
      </c>
      <c r="V36" s="134" t="e">
        <f t="shared" si="25"/>
        <v>#VALUE!</v>
      </c>
      <c r="W36" s="132" t="e">
        <f t="shared" si="26"/>
        <v>#VALUE!</v>
      </c>
      <c r="X36" s="135" t="e">
        <f t="shared" si="27"/>
        <v>#VALUE!</v>
      </c>
      <c r="Y36" s="136" t="e">
        <f t="shared" si="28"/>
        <v>#VALUE!</v>
      </c>
      <c r="Z36" s="132" t="e">
        <f t="shared" si="29"/>
        <v>#VALUE!</v>
      </c>
      <c r="AA36" s="135" t="e">
        <f t="shared" si="30"/>
        <v>#VALUE!</v>
      </c>
      <c r="AB36" s="136" t="e">
        <f t="shared" si="31"/>
        <v>#VALUE!</v>
      </c>
      <c r="AC36" s="152" t="str">
        <f t="shared" si="13"/>
        <v>?</v>
      </c>
      <c r="AD36" s="148" t="str">
        <f t="shared" si="14"/>
        <v>?</v>
      </c>
      <c r="AE36" s="150" t="str">
        <f t="shared" si="15"/>
        <v>?</v>
      </c>
      <c r="AF36" s="153">
        <f t="shared" si="16"/>
        <v>2</v>
      </c>
      <c r="AG36" s="117">
        <f t="shared" si="17"/>
        <v>2</v>
      </c>
    </row>
    <row r="37" spans="2:33" ht="15" thickBot="1" x14ac:dyDescent="0.25">
      <c r="B37" s="70">
        <v>34</v>
      </c>
      <c r="C37" s="282">
        <v>3</v>
      </c>
      <c r="D37" s="283">
        <v>3.25</v>
      </c>
      <c r="E37" s="282">
        <v>2.5</v>
      </c>
      <c r="G37" s="70">
        <v>34</v>
      </c>
      <c r="H37" s="67">
        <f t="shared" si="20"/>
        <v>3.5</v>
      </c>
      <c r="I37" s="74">
        <f t="shared" si="21"/>
        <v>3.75</v>
      </c>
      <c r="J37" s="67">
        <f t="shared" si="22"/>
        <v>3</v>
      </c>
      <c r="K37" s="116"/>
      <c r="L37" s="70">
        <v>34</v>
      </c>
      <c r="M37" s="67">
        <f t="shared" si="10"/>
        <v>3.25</v>
      </c>
      <c r="N37" s="74">
        <f t="shared" si="11"/>
        <v>3.5</v>
      </c>
      <c r="O37" s="67">
        <f t="shared" si="12"/>
        <v>2.75</v>
      </c>
      <c r="Q37" s="123" t="str">
        <f>'1.a Erfassung BCS'!C44</f>
        <v>x</v>
      </c>
      <c r="R37" s="124" t="e">
        <f>'1.a Erfassung BCS'!F44</f>
        <v>#VALUE!</v>
      </c>
      <c r="S37" s="125" t="str">
        <f>'1.a Erfassung BCS'!D44</f>
        <v>x</v>
      </c>
      <c r="T37" s="132" t="e">
        <f t="shared" si="23"/>
        <v>#VALUE!</v>
      </c>
      <c r="U37" s="133" t="e">
        <f t="shared" si="24"/>
        <v>#VALUE!</v>
      </c>
      <c r="V37" s="134" t="e">
        <f t="shared" si="25"/>
        <v>#VALUE!</v>
      </c>
      <c r="W37" s="132" t="e">
        <f t="shared" si="26"/>
        <v>#VALUE!</v>
      </c>
      <c r="X37" s="135" t="e">
        <f t="shared" si="27"/>
        <v>#VALUE!</v>
      </c>
      <c r="Y37" s="136" t="e">
        <f t="shared" si="28"/>
        <v>#VALUE!</v>
      </c>
      <c r="Z37" s="132" t="e">
        <f t="shared" si="29"/>
        <v>#VALUE!</v>
      </c>
      <c r="AA37" s="135" t="e">
        <f t="shared" si="30"/>
        <v>#VALUE!</v>
      </c>
      <c r="AB37" s="136" t="e">
        <f t="shared" si="31"/>
        <v>#VALUE!</v>
      </c>
      <c r="AC37" s="152" t="str">
        <f t="shared" si="13"/>
        <v>?</v>
      </c>
      <c r="AD37" s="148" t="str">
        <f t="shared" si="14"/>
        <v>?</v>
      </c>
      <c r="AE37" s="150" t="str">
        <f t="shared" si="15"/>
        <v>?</v>
      </c>
      <c r="AF37" s="153">
        <f t="shared" si="16"/>
        <v>2</v>
      </c>
      <c r="AG37" s="117">
        <f t="shared" si="17"/>
        <v>2</v>
      </c>
    </row>
    <row r="38" spans="2:33" ht="15" thickBot="1" x14ac:dyDescent="0.25">
      <c r="B38" s="70">
        <v>35</v>
      </c>
      <c r="C38" s="282">
        <v>3</v>
      </c>
      <c r="D38" s="283">
        <v>3.25</v>
      </c>
      <c r="E38" s="282">
        <v>2.5</v>
      </c>
      <c r="G38" s="70">
        <v>35</v>
      </c>
      <c r="H38" s="67">
        <f t="shared" si="20"/>
        <v>3.5</v>
      </c>
      <c r="I38" s="74">
        <f t="shared" si="21"/>
        <v>3.75</v>
      </c>
      <c r="J38" s="67">
        <f t="shared" si="22"/>
        <v>3</v>
      </c>
      <c r="K38" s="116"/>
      <c r="L38" s="70">
        <v>35</v>
      </c>
      <c r="M38" s="67">
        <f t="shared" si="10"/>
        <v>3.25</v>
      </c>
      <c r="N38" s="74">
        <f t="shared" si="11"/>
        <v>3.5</v>
      </c>
      <c r="O38" s="67">
        <f t="shared" si="12"/>
        <v>2.75</v>
      </c>
      <c r="Q38" s="123" t="str">
        <f>'1.a Erfassung BCS'!C45</f>
        <v>x</v>
      </c>
      <c r="R38" s="124" t="e">
        <f>'1.a Erfassung BCS'!F45</f>
        <v>#VALUE!</v>
      </c>
      <c r="S38" s="125" t="str">
        <f>'1.a Erfassung BCS'!D45</f>
        <v>x</v>
      </c>
      <c r="T38" s="132" t="e">
        <f t="shared" si="23"/>
        <v>#VALUE!</v>
      </c>
      <c r="U38" s="133" t="e">
        <f t="shared" si="24"/>
        <v>#VALUE!</v>
      </c>
      <c r="V38" s="134" t="e">
        <f t="shared" si="25"/>
        <v>#VALUE!</v>
      </c>
      <c r="W38" s="132" t="e">
        <f t="shared" si="26"/>
        <v>#VALUE!</v>
      </c>
      <c r="X38" s="135" t="e">
        <f t="shared" si="27"/>
        <v>#VALUE!</v>
      </c>
      <c r="Y38" s="136" t="e">
        <f t="shared" si="28"/>
        <v>#VALUE!</v>
      </c>
      <c r="Z38" s="132" t="e">
        <f t="shared" si="29"/>
        <v>#VALUE!</v>
      </c>
      <c r="AA38" s="135" t="e">
        <f t="shared" si="30"/>
        <v>#VALUE!</v>
      </c>
      <c r="AB38" s="136" t="e">
        <f t="shared" si="31"/>
        <v>#VALUE!</v>
      </c>
      <c r="AC38" s="152" t="str">
        <f t="shared" si="13"/>
        <v>?</v>
      </c>
      <c r="AD38" s="148" t="str">
        <f t="shared" si="14"/>
        <v>?</v>
      </c>
      <c r="AE38" s="150" t="str">
        <f t="shared" si="15"/>
        <v>?</v>
      </c>
      <c r="AF38" s="153">
        <f t="shared" si="16"/>
        <v>2</v>
      </c>
      <c r="AG38" s="117">
        <f t="shared" si="17"/>
        <v>2</v>
      </c>
    </row>
    <row r="39" spans="2:33" ht="15" thickBot="1" x14ac:dyDescent="0.25">
      <c r="B39" s="70">
        <v>36</v>
      </c>
      <c r="C39" s="282">
        <v>3</v>
      </c>
      <c r="D39" s="283">
        <v>3.25</v>
      </c>
      <c r="E39" s="282">
        <v>2.5</v>
      </c>
      <c r="G39" s="70">
        <v>36</v>
      </c>
      <c r="H39" s="67">
        <f t="shared" si="20"/>
        <v>3.5</v>
      </c>
      <c r="I39" s="74">
        <f t="shared" si="21"/>
        <v>3.75</v>
      </c>
      <c r="J39" s="67">
        <f t="shared" si="22"/>
        <v>3</v>
      </c>
      <c r="K39" s="116"/>
      <c r="L39" s="70">
        <v>36</v>
      </c>
      <c r="M39" s="67">
        <f t="shared" si="10"/>
        <v>3.25</v>
      </c>
      <c r="N39" s="74">
        <f t="shared" si="11"/>
        <v>3.5</v>
      </c>
      <c r="O39" s="67">
        <f t="shared" si="12"/>
        <v>2.75</v>
      </c>
      <c r="Q39" s="123" t="str">
        <f>'1.a Erfassung BCS'!C46</f>
        <v>x</v>
      </c>
      <c r="R39" s="124" t="e">
        <f>'1.a Erfassung BCS'!F46</f>
        <v>#VALUE!</v>
      </c>
      <c r="S39" s="125" t="str">
        <f>'1.a Erfassung BCS'!D46</f>
        <v>x</v>
      </c>
      <c r="T39" s="132" t="e">
        <f t="shared" si="23"/>
        <v>#VALUE!</v>
      </c>
      <c r="U39" s="133" t="e">
        <f t="shared" si="24"/>
        <v>#VALUE!</v>
      </c>
      <c r="V39" s="134" t="e">
        <f t="shared" si="25"/>
        <v>#VALUE!</v>
      </c>
      <c r="W39" s="132" t="e">
        <f t="shared" si="26"/>
        <v>#VALUE!</v>
      </c>
      <c r="X39" s="135" t="e">
        <f t="shared" si="27"/>
        <v>#VALUE!</v>
      </c>
      <c r="Y39" s="136" t="e">
        <f t="shared" si="28"/>
        <v>#VALUE!</v>
      </c>
      <c r="Z39" s="132" t="e">
        <f t="shared" si="29"/>
        <v>#VALUE!</v>
      </c>
      <c r="AA39" s="135" t="e">
        <f t="shared" si="30"/>
        <v>#VALUE!</v>
      </c>
      <c r="AB39" s="136" t="e">
        <f t="shared" si="31"/>
        <v>#VALUE!</v>
      </c>
      <c r="AC39" s="152" t="str">
        <f t="shared" si="13"/>
        <v>?</v>
      </c>
      <c r="AD39" s="148" t="str">
        <f t="shared" si="14"/>
        <v>?</v>
      </c>
      <c r="AE39" s="150" t="str">
        <f t="shared" si="15"/>
        <v>?</v>
      </c>
      <c r="AF39" s="153">
        <f t="shared" si="16"/>
        <v>2</v>
      </c>
      <c r="AG39" s="117">
        <f t="shared" si="17"/>
        <v>2</v>
      </c>
    </row>
    <row r="40" spans="2:33" ht="15" thickBot="1" x14ac:dyDescent="0.25">
      <c r="B40" s="70">
        <v>37</v>
      </c>
      <c r="C40" s="282">
        <v>3</v>
      </c>
      <c r="D40" s="283">
        <v>3.25</v>
      </c>
      <c r="E40" s="282">
        <v>2.5</v>
      </c>
      <c r="G40" s="70">
        <v>37</v>
      </c>
      <c r="H40" s="67">
        <f t="shared" si="20"/>
        <v>3.5</v>
      </c>
      <c r="I40" s="74">
        <f t="shared" si="21"/>
        <v>3.75</v>
      </c>
      <c r="J40" s="67">
        <f t="shared" si="22"/>
        <v>3</v>
      </c>
      <c r="K40" s="116"/>
      <c r="L40" s="70">
        <v>37</v>
      </c>
      <c r="M40" s="67">
        <f t="shared" si="10"/>
        <v>3.25</v>
      </c>
      <c r="N40" s="74">
        <f t="shared" si="11"/>
        <v>3.5</v>
      </c>
      <c r="O40" s="67">
        <f t="shared" si="12"/>
        <v>2.75</v>
      </c>
      <c r="Q40" s="123" t="str">
        <f>'1.a Erfassung BCS'!C47</f>
        <v>x</v>
      </c>
      <c r="R40" s="124" t="e">
        <f>'1.a Erfassung BCS'!F47</f>
        <v>#VALUE!</v>
      </c>
      <c r="S40" s="125" t="str">
        <f>'1.a Erfassung BCS'!D47</f>
        <v>x</v>
      </c>
      <c r="T40" s="132" t="e">
        <f t="shared" si="23"/>
        <v>#VALUE!</v>
      </c>
      <c r="U40" s="133" t="e">
        <f t="shared" si="24"/>
        <v>#VALUE!</v>
      </c>
      <c r="V40" s="134" t="e">
        <f t="shared" si="25"/>
        <v>#VALUE!</v>
      </c>
      <c r="W40" s="132" t="e">
        <f t="shared" si="26"/>
        <v>#VALUE!</v>
      </c>
      <c r="X40" s="135" t="e">
        <f t="shared" si="27"/>
        <v>#VALUE!</v>
      </c>
      <c r="Y40" s="136" t="e">
        <f t="shared" si="28"/>
        <v>#VALUE!</v>
      </c>
      <c r="Z40" s="132" t="e">
        <f t="shared" si="29"/>
        <v>#VALUE!</v>
      </c>
      <c r="AA40" s="135" t="e">
        <f t="shared" si="30"/>
        <v>#VALUE!</v>
      </c>
      <c r="AB40" s="136" t="e">
        <f t="shared" si="31"/>
        <v>#VALUE!</v>
      </c>
      <c r="AC40" s="152" t="str">
        <f t="shared" si="13"/>
        <v>?</v>
      </c>
      <c r="AD40" s="148" t="str">
        <f t="shared" si="14"/>
        <v>?</v>
      </c>
      <c r="AE40" s="150" t="str">
        <f t="shared" si="15"/>
        <v>?</v>
      </c>
      <c r="AF40" s="153">
        <f t="shared" si="16"/>
        <v>2</v>
      </c>
      <c r="AG40" s="117">
        <f t="shared" si="17"/>
        <v>2</v>
      </c>
    </row>
    <row r="41" spans="2:33" ht="15" thickBot="1" x14ac:dyDescent="0.25">
      <c r="B41" s="70">
        <v>38</v>
      </c>
      <c r="C41" s="282">
        <v>3</v>
      </c>
      <c r="D41" s="283">
        <v>3.25</v>
      </c>
      <c r="E41" s="282">
        <v>2.5</v>
      </c>
      <c r="G41" s="70">
        <v>38</v>
      </c>
      <c r="H41" s="67">
        <f t="shared" si="20"/>
        <v>3.5</v>
      </c>
      <c r="I41" s="74">
        <f t="shared" si="21"/>
        <v>3.75</v>
      </c>
      <c r="J41" s="67">
        <f t="shared" si="22"/>
        <v>3</v>
      </c>
      <c r="K41" s="116"/>
      <c r="L41" s="70">
        <v>38</v>
      </c>
      <c r="M41" s="67">
        <f t="shared" si="10"/>
        <v>3.25</v>
      </c>
      <c r="N41" s="74">
        <f t="shared" si="11"/>
        <v>3.5</v>
      </c>
      <c r="O41" s="67">
        <f t="shared" si="12"/>
        <v>2.75</v>
      </c>
      <c r="Q41" s="123" t="str">
        <f>'1.a Erfassung BCS'!C48</f>
        <v>x</v>
      </c>
      <c r="R41" s="124" t="e">
        <f>'1.a Erfassung BCS'!F48</f>
        <v>#VALUE!</v>
      </c>
      <c r="S41" s="125" t="str">
        <f>'1.a Erfassung BCS'!D48</f>
        <v>x</v>
      </c>
      <c r="T41" s="132" t="e">
        <f t="shared" si="23"/>
        <v>#VALUE!</v>
      </c>
      <c r="U41" s="133" t="e">
        <f t="shared" si="24"/>
        <v>#VALUE!</v>
      </c>
      <c r="V41" s="134" t="e">
        <f t="shared" si="25"/>
        <v>#VALUE!</v>
      </c>
      <c r="W41" s="132" t="e">
        <f t="shared" si="26"/>
        <v>#VALUE!</v>
      </c>
      <c r="X41" s="135" t="e">
        <f t="shared" si="27"/>
        <v>#VALUE!</v>
      </c>
      <c r="Y41" s="136" t="e">
        <f t="shared" si="28"/>
        <v>#VALUE!</v>
      </c>
      <c r="Z41" s="132" t="e">
        <f t="shared" si="29"/>
        <v>#VALUE!</v>
      </c>
      <c r="AA41" s="135" t="e">
        <f t="shared" si="30"/>
        <v>#VALUE!</v>
      </c>
      <c r="AB41" s="136" t="e">
        <f t="shared" si="31"/>
        <v>#VALUE!</v>
      </c>
      <c r="AC41" s="152" t="str">
        <f t="shared" si="13"/>
        <v>?</v>
      </c>
      <c r="AD41" s="148" t="str">
        <f t="shared" si="14"/>
        <v>?</v>
      </c>
      <c r="AE41" s="150" t="str">
        <f t="shared" si="15"/>
        <v>?</v>
      </c>
      <c r="AF41" s="153">
        <f t="shared" si="16"/>
        <v>2</v>
      </c>
      <c r="AG41" s="117">
        <f t="shared" si="17"/>
        <v>2</v>
      </c>
    </row>
    <row r="42" spans="2:33" ht="15" thickBot="1" x14ac:dyDescent="0.25">
      <c r="B42" s="70">
        <v>39</v>
      </c>
      <c r="C42" s="282">
        <v>3</v>
      </c>
      <c r="D42" s="283">
        <v>3.25</v>
      </c>
      <c r="E42" s="282">
        <v>2.5</v>
      </c>
      <c r="G42" s="70">
        <v>39</v>
      </c>
      <c r="H42" s="67">
        <f t="shared" si="20"/>
        <v>3.5</v>
      </c>
      <c r="I42" s="74">
        <f t="shared" si="21"/>
        <v>3.75</v>
      </c>
      <c r="J42" s="67">
        <f t="shared" si="22"/>
        <v>3</v>
      </c>
      <c r="K42" s="116"/>
      <c r="L42" s="70">
        <v>39</v>
      </c>
      <c r="M42" s="67">
        <f t="shared" si="10"/>
        <v>3.25</v>
      </c>
      <c r="N42" s="74">
        <f t="shared" si="11"/>
        <v>3.5</v>
      </c>
      <c r="O42" s="67">
        <f t="shared" si="12"/>
        <v>2.75</v>
      </c>
      <c r="Q42" s="123" t="str">
        <f>'1.a Erfassung BCS'!C49</f>
        <v>x</v>
      </c>
      <c r="R42" s="124" t="e">
        <f>'1.a Erfassung BCS'!F49</f>
        <v>#VALUE!</v>
      </c>
      <c r="S42" s="125" t="str">
        <f>'1.a Erfassung BCS'!D49</f>
        <v>x</v>
      </c>
      <c r="T42" s="132" t="e">
        <f t="shared" si="23"/>
        <v>#VALUE!</v>
      </c>
      <c r="U42" s="133" t="e">
        <f t="shared" si="24"/>
        <v>#VALUE!</v>
      </c>
      <c r="V42" s="134" t="e">
        <f t="shared" si="25"/>
        <v>#VALUE!</v>
      </c>
      <c r="W42" s="132" t="e">
        <f t="shared" si="26"/>
        <v>#VALUE!</v>
      </c>
      <c r="X42" s="135" t="e">
        <f t="shared" si="27"/>
        <v>#VALUE!</v>
      </c>
      <c r="Y42" s="136" t="e">
        <f t="shared" si="28"/>
        <v>#VALUE!</v>
      </c>
      <c r="Z42" s="132" t="e">
        <f t="shared" si="29"/>
        <v>#VALUE!</v>
      </c>
      <c r="AA42" s="135" t="e">
        <f t="shared" si="30"/>
        <v>#VALUE!</v>
      </c>
      <c r="AB42" s="136" t="e">
        <f t="shared" si="31"/>
        <v>#VALUE!</v>
      </c>
      <c r="AC42" s="152" t="str">
        <f t="shared" si="13"/>
        <v>?</v>
      </c>
      <c r="AD42" s="148" t="str">
        <f t="shared" si="14"/>
        <v>?</v>
      </c>
      <c r="AE42" s="150" t="str">
        <f t="shared" si="15"/>
        <v>?</v>
      </c>
      <c r="AF42" s="153">
        <f t="shared" si="16"/>
        <v>2</v>
      </c>
      <c r="AG42" s="117">
        <f t="shared" si="17"/>
        <v>2</v>
      </c>
    </row>
    <row r="43" spans="2:33" ht="15" thickBot="1" x14ac:dyDescent="0.25">
      <c r="B43" s="70">
        <v>40</v>
      </c>
      <c r="C43" s="282">
        <v>3</v>
      </c>
      <c r="D43" s="283">
        <v>3.25</v>
      </c>
      <c r="E43" s="282">
        <v>2.5</v>
      </c>
      <c r="G43" s="70">
        <v>40</v>
      </c>
      <c r="H43" s="67">
        <f t="shared" si="20"/>
        <v>3.5</v>
      </c>
      <c r="I43" s="74">
        <f t="shared" si="21"/>
        <v>3.75</v>
      </c>
      <c r="J43" s="67">
        <f t="shared" si="22"/>
        <v>3</v>
      </c>
      <c r="K43" s="116"/>
      <c r="L43" s="70">
        <v>40</v>
      </c>
      <c r="M43" s="67">
        <f t="shared" si="10"/>
        <v>3.25</v>
      </c>
      <c r="N43" s="74">
        <f t="shared" si="11"/>
        <v>3.5</v>
      </c>
      <c r="O43" s="67">
        <f t="shared" si="12"/>
        <v>2.75</v>
      </c>
      <c r="Q43" s="123" t="str">
        <f>'1.a Erfassung BCS'!C50</f>
        <v>x</v>
      </c>
      <c r="R43" s="124" t="e">
        <f>'1.a Erfassung BCS'!F50</f>
        <v>#VALUE!</v>
      </c>
      <c r="S43" s="125" t="str">
        <f>'1.a Erfassung BCS'!D50</f>
        <v>x</v>
      </c>
      <c r="T43" s="132" t="e">
        <f t="shared" si="23"/>
        <v>#VALUE!</v>
      </c>
      <c r="U43" s="133" t="e">
        <f t="shared" si="24"/>
        <v>#VALUE!</v>
      </c>
      <c r="V43" s="134" t="e">
        <f t="shared" si="25"/>
        <v>#VALUE!</v>
      </c>
      <c r="W43" s="132" t="e">
        <f t="shared" si="26"/>
        <v>#VALUE!</v>
      </c>
      <c r="X43" s="135" t="e">
        <f t="shared" si="27"/>
        <v>#VALUE!</v>
      </c>
      <c r="Y43" s="136" t="e">
        <f t="shared" si="28"/>
        <v>#VALUE!</v>
      </c>
      <c r="Z43" s="132" t="e">
        <f t="shared" si="29"/>
        <v>#VALUE!</v>
      </c>
      <c r="AA43" s="135" t="e">
        <f t="shared" si="30"/>
        <v>#VALUE!</v>
      </c>
      <c r="AB43" s="136" t="e">
        <f t="shared" si="31"/>
        <v>#VALUE!</v>
      </c>
      <c r="AC43" s="152" t="str">
        <f t="shared" si="13"/>
        <v>?</v>
      </c>
      <c r="AD43" s="148" t="str">
        <f t="shared" si="14"/>
        <v>?</v>
      </c>
      <c r="AE43" s="150" t="str">
        <f t="shared" si="15"/>
        <v>?</v>
      </c>
      <c r="AF43" s="153">
        <f t="shared" si="16"/>
        <v>2</v>
      </c>
      <c r="AG43" s="117">
        <f t="shared" si="17"/>
        <v>2</v>
      </c>
    </row>
    <row r="44" spans="2:33" ht="15" thickBot="1" x14ac:dyDescent="0.25">
      <c r="B44" s="70">
        <v>41</v>
      </c>
      <c r="C44" s="282">
        <v>3</v>
      </c>
      <c r="D44" s="283">
        <v>3.25</v>
      </c>
      <c r="E44" s="282">
        <v>2.5</v>
      </c>
      <c r="G44" s="70">
        <v>41</v>
      </c>
      <c r="H44" s="67">
        <f t="shared" si="20"/>
        <v>3.5</v>
      </c>
      <c r="I44" s="74">
        <f t="shared" si="21"/>
        <v>3.75</v>
      </c>
      <c r="J44" s="67">
        <f t="shared" si="22"/>
        <v>3</v>
      </c>
      <c r="K44" s="116"/>
      <c r="L44" s="70">
        <v>41</v>
      </c>
      <c r="M44" s="67">
        <f t="shared" si="10"/>
        <v>3.25</v>
      </c>
      <c r="N44" s="74">
        <f t="shared" si="11"/>
        <v>3.5</v>
      </c>
      <c r="O44" s="67">
        <f t="shared" si="12"/>
        <v>2.75</v>
      </c>
      <c r="Q44" s="123" t="str">
        <f>'1.a Erfassung BCS'!C51</f>
        <v>x</v>
      </c>
      <c r="R44" s="124" t="e">
        <f>'1.a Erfassung BCS'!F51</f>
        <v>#VALUE!</v>
      </c>
      <c r="S44" s="125" t="str">
        <f>'1.a Erfassung BCS'!D51</f>
        <v>x</v>
      </c>
      <c r="T44" s="132" t="e">
        <f t="shared" si="23"/>
        <v>#VALUE!</v>
      </c>
      <c r="U44" s="133" t="e">
        <f t="shared" si="24"/>
        <v>#VALUE!</v>
      </c>
      <c r="V44" s="134" t="e">
        <f t="shared" si="25"/>
        <v>#VALUE!</v>
      </c>
      <c r="W44" s="132" t="e">
        <f t="shared" si="26"/>
        <v>#VALUE!</v>
      </c>
      <c r="X44" s="135" t="e">
        <f t="shared" si="27"/>
        <v>#VALUE!</v>
      </c>
      <c r="Y44" s="136" t="e">
        <f t="shared" si="28"/>
        <v>#VALUE!</v>
      </c>
      <c r="Z44" s="132" t="e">
        <f t="shared" si="29"/>
        <v>#VALUE!</v>
      </c>
      <c r="AA44" s="135" t="e">
        <f t="shared" si="30"/>
        <v>#VALUE!</v>
      </c>
      <c r="AB44" s="136" t="e">
        <f t="shared" si="31"/>
        <v>#VALUE!</v>
      </c>
      <c r="AC44" s="152" t="str">
        <f t="shared" si="13"/>
        <v>?</v>
      </c>
      <c r="AD44" s="148" t="str">
        <f t="shared" si="14"/>
        <v>?</v>
      </c>
      <c r="AE44" s="150" t="str">
        <f t="shared" si="15"/>
        <v>?</v>
      </c>
      <c r="AF44" s="153">
        <f t="shared" si="16"/>
        <v>2</v>
      </c>
      <c r="AG44" s="117">
        <f t="shared" si="17"/>
        <v>2</v>
      </c>
    </row>
    <row r="45" spans="2:33" ht="15" thickBot="1" x14ac:dyDescent="0.25">
      <c r="B45" s="70">
        <v>42</v>
      </c>
      <c r="C45" s="282">
        <v>3</v>
      </c>
      <c r="D45" s="283">
        <v>3.25</v>
      </c>
      <c r="E45" s="282">
        <v>2.5</v>
      </c>
      <c r="G45" s="70">
        <v>42</v>
      </c>
      <c r="H45" s="67">
        <f t="shared" si="20"/>
        <v>3.5</v>
      </c>
      <c r="I45" s="74">
        <f t="shared" si="21"/>
        <v>3.75</v>
      </c>
      <c r="J45" s="67">
        <f t="shared" si="22"/>
        <v>3</v>
      </c>
      <c r="K45" s="116"/>
      <c r="L45" s="70">
        <v>42</v>
      </c>
      <c r="M45" s="67">
        <f t="shared" si="10"/>
        <v>3.25</v>
      </c>
      <c r="N45" s="74">
        <f t="shared" si="11"/>
        <v>3.5</v>
      </c>
      <c r="O45" s="67">
        <f t="shared" si="12"/>
        <v>2.75</v>
      </c>
      <c r="Q45" s="123" t="str">
        <f>'1.a Erfassung BCS'!C52</f>
        <v>x</v>
      </c>
      <c r="R45" s="124" t="e">
        <f>'1.a Erfassung BCS'!F52</f>
        <v>#VALUE!</v>
      </c>
      <c r="S45" s="125" t="str">
        <f>'1.a Erfassung BCS'!D52</f>
        <v>x</v>
      </c>
      <c r="T45" s="132" t="e">
        <f t="shared" si="23"/>
        <v>#VALUE!</v>
      </c>
      <c r="U45" s="133" t="e">
        <f t="shared" si="24"/>
        <v>#VALUE!</v>
      </c>
      <c r="V45" s="134" t="e">
        <f t="shared" si="25"/>
        <v>#VALUE!</v>
      </c>
      <c r="W45" s="132" t="e">
        <f t="shared" si="26"/>
        <v>#VALUE!</v>
      </c>
      <c r="X45" s="135" t="e">
        <f t="shared" si="27"/>
        <v>#VALUE!</v>
      </c>
      <c r="Y45" s="136" t="e">
        <f t="shared" si="28"/>
        <v>#VALUE!</v>
      </c>
      <c r="Z45" s="132" t="e">
        <f t="shared" si="29"/>
        <v>#VALUE!</v>
      </c>
      <c r="AA45" s="135" t="e">
        <f t="shared" si="30"/>
        <v>#VALUE!</v>
      </c>
      <c r="AB45" s="136" t="e">
        <f t="shared" si="31"/>
        <v>#VALUE!</v>
      </c>
      <c r="AC45" s="152" t="str">
        <f t="shared" si="13"/>
        <v>?</v>
      </c>
      <c r="AD45" s="148" t="str">
        <f t="shared" si="14"/>
        <v>?</v>
      </c>
      <c r="AE45" s="150" t="str">
        <f t="shared" si="15"/>
        <v>?</v>
      </c>
      <c r="AF45" s="153">
        <f t="shared" si="16"/>
        <v>2</v>
      </c>
      <c r="AG45" s="117">
        <f t="shared" si="17"/>
        <v>2</v>
      </c>
    </row>
    <row r="46" spans="2:33" ht="15" thickBot="1" x14ac:dyDescent="0.25">
      <c r="B46" s="70">
        <v>43</v>
      </c>
      <c r="C46" s="282">
        <v>3</v>
      </c>
      <c r="D46" s="283">
        <v>3.25</v>
      </c>
      <c r="E46" s="282">
        <v>2.5</v>
      </c>
      <c r="G46" s="70">
        <v>43</v>
      </c>
      <c r="H46" s="67">
        <f t="shared" si="20"/>
        <v>3.5</v>
      </c>
      <c r="I46" s="74">
        <f t="shared" si="21"/>
        <v>3.75</v>
      </c>
      <c r="J46" s="67">
        <f t="shared" si="22"/>
        <v>3</v>
      </c>
      <c r="K46" s="116"/>
      <c r="L46" s="70">
        <v>43</v>
      </c>
      <c r="M46" s="67">
        <f t="shared" si="10"/>
        <v>3.25</v>
      </c>
      <c r="N46" s="74">
        <f t="shared" si="11"/>
        <v>3.5</v>
      </c>
      <c r="O46" s="67">
        <f t="shared" si="12"/>
        <v>2.75</v>
      </c>
      <c r="Q46" s="123" t="str">
        <f>'1.a Erfassung BCS'!C53</f>
        <v>x</v>
      </c>
      <c r="R46" s="124" t="e">
        <f>'1.a Erfassung BCS'!F53</f>
        <v>#VALUE!</v>
      </c>
      <c r="S46" s="125" t="str">
        <f>'1.a Erfassung BCS'!D53</f>
        <v>x</v>
      </c>
      <c r="T46" s="132" t="e">
        <f t="shared" si="23"/>
        <v>#VALUE!</v>
      </c>
      <c r="U46" s="133" t="e">
        <f t="shared" si="24"/>
        <v>#VALUE!</v>
      </c>
      <c r="V46" s="134" t="e">
        <f t="shared" si="25"/>
        <v>#VALUE!</v>
      </c>
      <c r="W46" s="132" t="e">
        <f t="shared" si="26"/>
        <v>#VALUE!</v>
      </c>
      <c r="X46" s="135" t="e">
        <f t="shared" si="27"/>
        <v>#VALUE!</v>
      </c>
      <c r="Y46" s="136" t="e">
        <f t="shared" si="28"/>
        <v>#VALUE!</v>
      </c>
      <c r="Z46" s="132" t="e">
        <f t="shared" si="29"/>
        <v>#VALUE!</v>
      </c>
      <c r="AA46" s="135" t="e">
        <f t="shared" si="30"/>
        <v>#VALUE!</v>
      </c>
      <c r="AB46" s="136" t="e">
        <f t="shared" si="31"/>
        <v>#VALUE!</v>
      </c>
      <c r="AC46" s="152" t="str">
        <f t="shared" si="13"/>
        <v>?</v>
      </c>
      <c r="AD46" s="148" t="str">
        <f t="shared" si="14"/>
        <v>?</v>
      </c>
      <c r="AE46" s="150" t="str">
        <f t="shared" si="15"/>
        <v>?</v>
      </c>
      <c r="AF46" s="153">
        <f t="shared" si="16"/>
        <v>2</v>
      </c>
      <c r="AG46" s="117">
        <f t="shared" si="17"/>
        <v>2</v>
      </c>
    </row>
    <row r="47" spans="2:33" ht="15" thickBot="1" x14ac:dyDescent="0.25">
      <c r="B47" s="70">
        <v>44</v>
      </c>
      <c r="C47" s="282">
        <v>3</v>
      </c>
      <c r="D47" s="283">
        <v>3.25</v>
      </c>
      <c r="E47" s="282">
        <v>2.5</v>
      </c>
      <c r="G47" s="70">
        <v>44</v>
      </c>
      <c r="H47" s="67">
        <f t="shared" si="20"/>
        <v>3.5</v>
      </c>
      <c r="I47" s="74">
        <f t="shared" si="21"/>
        <v>3.75</v>
      </c>
      <c r="J47" s="67">
        <f t="shared" si="22"/>
        <v>3</v>
      </c>
      <c r="K47" s="116"/>
      <c r="L47" s="70">
        <v>44</v>
      </c>
      <c r="M47" s="67">
        <f t="shared" si="10"/>
        <v>3.25</v>
      </c>
      <c r="N47" s="74">
        <f t="shared" si="11"/>
        <v>3.5</v>
      </c>
      <c r="O47" s="67">
        <f t="shared" si="12"/>
        <v>2.75</v>
      </c>
      <c r="Q47" s="123" t="str">
        <f>'1.a Erfassung BCS'!C54</f>
        <v>x</v>
      </c>
      <c r="R47" s="124" t="e">
        <f>'1.a Erfassung BCS'!F54</f>
        <v>#VALUE!</v>
      </c>
      <c r="S47" s="125" t="str">
        <f>'1.a Erfassung BCS'!D54</f>
        <v>x</v>
      </c>
      <c r="T47" s="132" t="e">
        <f t="shared" si="23"/>
        <v>#VALUE!</v>
      </c>
      <c r="U47" s="133" t="e">
        <f t="shared" si="24"/>
        <v>#VALUE!</v>
      </c>
      <c r="V47" s="134" t="e">
        <f t="shared" si="25"/>
        <v>#VALUE!</v>
      </c>
      <c r="W47" s="132" t="e">
        <f t="shared" si="26"/>
        <v>#VALUE!</v>
      </c>
      <c r="X47" s="135" t="e">
        <f t="shared" si="27"/>
        <v>#VALUE!</v>
      </c>
      <c r="Y47" s="136" t="e">
        <f t="shared" si="28"/>
        <v>#VALUE!</v>
      </c>
      <c r="Z47" s="132" t="e">
        <f t="shared" si="29"/>
        <v>#VALUE!</v>
      </c>
      <c r="AA47" s="135" t="e">
        <f t="shared" si="30"/>
        <v>#VALUE!</v>
      </c>
      <c r="AB47" s="136" t="e">
        <f t="shared" si="31"/>
        <v>#VALUE!</v>
      </c>
      <c r="AC47" s="152" t="str">
        <f t="shared" si="13"/>
        <v>?</v>
      </c>
      <c r="AD47" s="148" t="str">
        <f t="shared" si="14"/>
        <v>?</v>
      </c>
      <c r="AE47" s="150" t="str">
        <f t="shared" si="15"/>
        <v>?</v>
      </c>
      <c r="AF47" s="153">
        <f t="shared" si="16"/>
        <v>2</v>
      </c>
      <c r="AG47" s="117">
        <f t="shared" si="17"/>
        <v>2</v>
      </c>
    </row>
    <row r="48" spans="2:33" ht="15" thickBot="1" x14ac:dyDescent="0.25">
      <c r="B48" s="70">
        <v>45</v>
      </c>
      <c r="C48" s="282">
        <v>3</v>
      </c>
      <c r="D48" s="283">
        <v>3.25</v>
      </c>
      <c r="E48" s="282">
        <v>2.5</v>
      </c>
      <c r="G48" s="70">
        <v>45</v>
      </c>
      <c r="H48" s="67">
        <f t="shared" si="20"/>
        <v>3.5</v>
      </c>
      <c r="I48" s="74">
        <f t="shared" si="21"/>
        <v>3.75</v>
      </c>
      <c r="J48" s="67">
        <f t="shared" si="22"/>
        <v>3</v>
      </c>
      <c r="K48" s="116"/>
      <c r="L48" s="70">
        <v>45</v>
      </c>
      <c r="M48" s="67">
        <f t="shared" si="10"/>
        <v>3.25</v>
      </c>
      <c r="N48" s="74">
        <f t="shared" si="11"/>
        <v>3.5</v>
      </c>
      <c r="O48" s="67">
        <f t="shared" si="12"/>
        <v>2.75</v>
      </c>
      <c r="Q48" s="123" t="str">
        <f>'1.a Erfassung BCS'!C55</f>
        <v>x</v>
      </c>
      <c r="R48" s="124" t="e">
        <f>'1.a Erfassung BCS'!F55</f>
        <v>#VALUE!</v>
      </c>
      <c r="S48" s="125" t="str">
        <f>'1.a Erfassung BCS'!D55</f>
        <v>x</v>
      </c>
      <c r="T48" s="132" t="e">
        <f t="shared" si="23"/>
        <v>#VALUE!</v>
      </c>
      <c r="U48" s="133" t="e">
        <f t="shared" si="24"/>
        <v>#VALUE!</v>
      </c>
      <c r="V48" s="134" t="e">
        <f t="shared" si="25"/>
        <v>#VALUE!</v>
      </c>
      <c r="W48" s="132" t="e">
        <f t="shared" si="26"/>
        <v>#VALUE!</v>
      </c>
      <c r="X48" s="135" t="e">
        <f t="shared" si="27"/>
        <v>#VALUE!</v>
      </c>
      <c r="Y48" s="136" t="e">
        <f t="shared" si="28"/>
        <v>#VALUE!</v>
      </c>
      <c r="Z48" s="132" t="e">
        <f t="shared" si="29"/>
        <v>#VALUE!</v>
      </c>
      <c r="AA48" s="135" t="e">
        <f t="shared" si="30"/>
        <v>#VALUE!</v>
      </c>
      <c r="AB48" s="136" t="e">
        <f t="shared" si="31"/>
        <v>#VALUE!</v>
      </c>
      <c r="AC48" s="152" t="str">
        <f t="shared" si="13"/>
        <v>?</v>
      </c>
      <c r="AD48" s="148" t="str">
        <f t="shared" si="14"/>
        <v>?</v>
      </c>
      <c r="AE48" s="150" t="str">
        <f t="shared" si="15"/>
        <v>?</v>
      </c>
      <c r="AF48" s="153">
        <f t="shared" si="16"/>
        <v>2</v>
      </c>
      <c r="AG48" s="117">
        <f t="shared" si="17"/>
        <v>2</v>
      </c>
    </row>
    <row r="49" spans="2:33" ht="15" thickBot="1" x14ac:dyDescent="0.25">
      <c r="B49" s="70">
        <v>46</v>
      </c>
      <c r="C49" s="282">
        <v>3</v>
      </c>
      <c r="D49" s="283">
        <v>3.25</v>
      </c>
      <c r="E49" s="282">
        <v>2.5</v>
      </c>
      <c r="G49" s="70">
        <v>46</v>
      </c>
      <c r="H49" s="67">
        <f t="shared" si="20"/>
        <v>3.5</v>
      </c>
      <c r="I49" s="74">
        <f t="shared" si="21"/>
        <v>3.75</v>
      </c>
      <c r="J49" s="67">
        <f t="shared" si="22"/>
        <v>3</v>
      </c>
      <c r="K49" s="116"/>
      <c r="L49" s="70">
        <v>46</v>
      </c>
      <c r="M49" s="67">
        <f t="shared" si="10"/>
        <v>3.25</v>
      </c>
      <c r="N49" s="74">
        <f t="shared" si="11"/>
        <v>3.5</v>
      </c>
      <c r="O49" s="67">
        <f t="shared" si="12"/>
        <v>2.75</v>
      </c>
      <c r="Q49" s="123" t="str">
        <f>'1.a Erfassung BCS'!C56</f>
        <v>x</v>
      </c>
      <c r="R49" s="124" t="e">
        <f>'1.a Erfassung BCS'!F56</f>
        <v>#VALUE!</v>
      </c>
      <c r="S49" s="125" t="str">
        <f>'1.a Erfassung BCS'!D56</f>
        <v>x</v>
      </c>
      <c r="T49" s="132" t="e">
        <f t="shared" si="23"/>
        <v>#VALUE!</v>
      </c>
      <c r="U49" s="133" t="e">
        <f t="shared" si="24"/>
        <v>#VALUE!</v>
      </c>
      <c r="V49" s="134" t="e">
        <f t="shared" si="25"/>
        <v>#VALUE!</v>
      </c>
      <c r="W49" s="132" t="e">
        <f t="shared" si="26"/>
        <v>#VALUE!</v>
      </c>
      <c r="X49" s="135" t="e">
        <f t="shared" si="27"/>
        <v>#VALUE!</v>
      </c>
      <c r="Y49" s="136" t="e">
        <f t="shared" si="28"/>
        <v>#VALUE!</v>
      </c>
      <c r="Z49" s="132" t="e">
        <f t="shared" si="29"/>
        <v>#VALUE!</v>
      </c>
      <c r="AA49" s="135" t="e">
        <f t="shared" si="30"/>
        <v>#VALUE!</v>
      </c>
      <c r="AB49" s="136" t="e">
        <f t="shared" si="31"/>
        <v>#VALUE!</v>
      </c>
      <c r="AC49" s="152" t="str">
        <f t="shared" si="13"/>
        <v>?</v>
      </c>
      <c r="AD49" s="148" t="str">
        <f t="shared" si="14"/>
        <v>?</v>
      </c>
      <c r="AE49" s="150" t="str">
        <f t="shared" si="15"/>
        <v>?</v>
      </c>
      <c r="AF49" s="153">
        <f t="shared" si="16"/>
        <v>2</v>
      </c>
      <c r="AG49" s="117">
        <f t="shared" si="17"/>
        <v>2</v>
      </c>
    </row>
    <row r="50" spans="2:33" ht="15" thickBot="1" x14ac:dyDescent="0.25">
      <c r="B50" s="70">
        <v>47</v>
      </c>
      <c r="C50" s="282">
        <v>3</v>
      </c>
      <c r="D50" s="283">
        <v>3.25</v>
      </c>
      <c r="E50" s="282">
        <v>2.5</v>
      </c>
      <c r="G50" s="70">
        <v>47</v>
      </c>
      <c r="H50" s="67">
        <f t="shared" si="20"/>
        <v>3.5</v>
      </c>
      <c r="I50" s="74">
        <f t="shared" si="21"/>
        <v>3.75</v>
      </c>
      <c r="J50" s="67">
        <f t="shared" si="22"/>
        <v>3</v>
      </c>
      <c r="K50" s="116"/>
      <c r="L50" s="70">
        <v>47</v>
      </c>
      <c r="M50" s="67">
        <f t="shared" si="10"/>
        <v>3.25</v>
      </c>
      <c r="N50" s="74">
        <f t="shared" si="11"/>
        <v>3.5</v>
      </c>
      <c r="O50" s="67">
        <f t="shared" si="12"/>
        <v>2.75</v>
      </c>
      <c r="Q50" s="123" t="str">
        <f>'1.a Erfassung BCS'!C57</f>
        <v>x</v>
      </c>
      <c r="R50" s="124" t="e">
        <f>'1.a Erfassung BCS'!F57</f>
        <v>#VALUE!</v>
      </c>
      <c r="S50" s="125" t="str">
        <f>'1.a Erfassung BCS'!D57</f>
        <v>x</v>
      </c>
      <c r="T50" s="132" t="e">
        <f t="shared" si="23"/>
        <v>#VALUE!</v>
      </c>
      <c r="U50" s="133" t="e">
        <f t="shared" si="24"/>
        <v>#VALUE!</v>
      </c>
      <c r="V50" s="134" t="e">
        <f t="shared" si="25"/>
        <v>#VALUE!</v>
      </c>
      <c r="W50" s="132" t="e">
        <f t="shared" si="26"/>
        <v>#VALUE!</v>
      </c>
      <c r="X50" s="135" t="e">
        <f t="shared" si="27"/>
        <v>#VALUE!</v>
      </c>
      <c r="Y50" s="136" t="e">
        <f t="shared" si="28"/>
        <v>#VALUE!</v>
      </c>
      <c r="Z50" s="132" t="e">
        <f t="shared" si="29"/>
        <v>#VALUE!</v>
      </c>
      <c r="AA50" s="135" t="e">
        <f t="shared" si="30"/>
        <v>#VALUE!</v>
      </c>
      <c r="AB50" s="136" t="e">
        <f t="shared" si="31"/>
        <v>#VALUE!</v>
      </c>
      <c r="AC50" s="152" t="str">
        <f t="shared" si="13"/>
        <v>?</v>
      </c>
      <c r="AD50" s="148" t="str">
        <f t="shared" si="14"/>
        <v>?</v>
      </c>
      <c r="AE50" s="150" t="str">
        <f t="shared" si="15"/>
        <v>?</v>
      </c>
      <c r="AF50" s="153">
        <f t="shared" si="16"/>
        <v>2</v>
      </c>
      <c r="AG50" s="117">
        <f t="shared" si="17"/>
        <v>2</v>
      </c>
    </row>
    <row r="51" spans="2:33" ht="15" thickBot="1" x14ac:dyDescent="0.25">
      <c r="B51" s="70">
        <v>48</v>
      </c>
      <c r="C51" s="282">
        <v>3</v>
      </c>
      <c r="D51" s="283">
        <v>3.25</v>
      </c>
      <c r="E51" s="282">
        <v>2.5</v>
      </c>
      <c r="G51" s="70">
        <v>48</v>
      </c>
      <c r="H51" s="67">
        <f t="shared" si="20"/>
        <v>3.5</v>
      </c>
      <c r="I51" s="74">
        <f t="shared" si="21"/>
        <v>3.75</v>
      </c>
      <c r="J51" s="67">
        <f t="shared" si="22"/>
        <v>3</v>
      </c>
      <c r="K51" s="116"/>
      <c r="L51" s="70">
        <v>48</v>
      </c>
      <c r="M51" s="67">
        <f t="shared" si="10"/>
        <v>3.25</v>
      </c>
      <c r="N51" s="74">
        <f t="shared" si="11"/>
        <v>3.5</v>
      </c>
      <c r="O51" s="67">
        <f t="shared" si="12"/>
        <v>2.75</v>
      </c>
      <c r="Q51" s="123" t="str">
        <f>'1.a Erfassung BCS'!C58</f>
        <v>x</v>
      </c>
      <c r="R51" s="124" t="e">
        <f>'1.a Erfassung BCS'!F58</f>
        <v>#VALUE!</v>
      </c>
      <c r="S51" s="125" t="str">
        <f>'1.a Erfassung BCS'!D58</f>
        <v>x</v>
      </c>
      <c r="T51" s="132" t="e">
        <f t="shared" si="23"/>
        <v>#VALUE!</v>
      </c>
      <c r="U51" s="133" t="e">
        <f t="shared" si="24"/>
        <v>#VALUE!</v>
      </c>
      <c r="V51" s="134" t="e">
        <f t="shared" si="25"/>
        <v>#VALUE!</v>
      </c>
      <c r="W51" s="132" t="e">
        <f t="shared" si="26"/>
        <v>#VALUE!</v>
      </c>
      <c r="X51" s="135" t="e">
        <f t="shared" si="27"/>
        <v>#VALUE!</v>
      </c>
      <c r="Y51" s="136" t="e">
        <f t="shared" si="28"/>
        <v>#VALUE!</v>
      </c>
      <c r="Z51" s="132" t="e">
        <f t="shared" si="29"/>
        <v>#VALUE!</v>
      </c>
      <c r="AA51" s="135" t="e">
        <f t="shared" si="30"/>
        <v>#VALUE!</v>
      </c>
      <c r="AB51" s="136" t="e">
        <f t="shared" si="31"/>
        <v>#VALUE!</v>
      </c>
      <c r="AC51" s="152" t="str">
        <f t="shared" si="13"/>
        <v>?</v>
      </c>
      <c r="AD51" s="148" t="str">
        <f t="shared" si="14"/>
        <v>?</v>
      </c>
      <c r="AE51" s="150" t="str">
        <f t="shared" si="15"/>
        <v>?</v>
      </c>
      <c r="AF51" s="153">
        <f t="shared" si="16"/>
        <v>2</v>
      </c>
      <c r="AG51" s="117">
        <f t="shared" si="17"/>
        <v>2</v>
      </c>
    </row>
    <row r="52" spans="2:33" ht="15" thickBot="1" x14ac:dyDescent="0.25">
      <c r="B52" s="70">
        <v>49</v>
      </c>
      <c r="C52" s="282">
        <v>3</v>
      </c>
      <c r="D52" s="283">
        <v>3.25</v>
      </c>
      <c r="E52" s="282">
        <v>2.5</v>
      </c>
      <c r="G52" s="70">
        <v>49</v>
      </c>
      <c r="H52" s="67">
        <f t="shared" si="20"/>
        <v>3.5</v>
      </c>
      <c r="I52" s="74">
        <f t="shared" si="21"/>
        <v>3.75</v>
      </c>
      <c r="J52" s="67">
        <f t="shared" si="22"/>
        <v>3</v>
      </c>
      <c r="K52" s="116"/>
      <c r="L52" s="70">
        <v>49</v>
      </c>
      <c r="M52" s="67">
        <f t="shared" si="10"/>
        <v>3.25</v>
      </c>
      <c r="N52" s="74">
        <f t="shared" si="11"/>
        <v>3.5</v>
      </c>
      <c r="O52" s="67">
        <f t="shared" si="12"/>
        <v>2.75</v>
      </c>
      <c r="Q52" s="123" t="str">
        <f>'1.a Erfassung BCS'!C59</f>
        <v>x</v>
      </c>
      <c r="R52" s="124" t="e">
        <f>'1.a Erfassung BCS'!F59</f>
        <v>#VALUE!</v>
      </c>
      <c r="S52" s="125" t="str">
        <f>'1.a Erfassung BCS'!D59</f>
        <v>x</v>
      </c>
      <c r="T52" s="132" t="e">
        <f t="shared" si="23"/>
        <v>#VALUE!</v>
      </c>
      <c r="U52" s="133" t="e">
        <f t="shared" si="24"/>
        <v>#VALUE!</v>
      </c>
      <c r="V52" s="134" t="e">
        <f t="shared" si="25"/>
        <v>#VALUE!</v>
      </c>
      <c r="W52" s="132" t="e">
        <f t="shared" si="26"/>
        <v>#VALUE!</v>
      </c>
      <c r="X52" s="135" t="e">
        <f t="shared" si="27"/>
        <v>#VALUE!</v>
      </c>
      <c r="Y52" s="136" t="e">
        <f t="shared" si="28"/>
        <v>#VALUE!</v>
      </c>
      <c r="Z52" s="132" t="e">
        <f t="shared" si="29"/>
        <v>#VALUE!</v>
      </c>
      <c r="AA52" s="135" t="e">
        <f t="shared" si="30"/>
        <v>#VALUE!</v>
      </c>
      <c r="AB52" s="136" t="e">
        <f t="shared" si="31"/>
        <v>#VALUE!</v>
      </c>
      <c r="AC52" s="152" t="str">
        <f t="shared" si="13"/>
        <v>?</v>
      </c>
      <c r="AD52" s="148" t="str">
        <f t="shared" si="14"/>
        <v>?</v>
      </c>
      <c r="AE52" s="150" t="str">
        <f t="shared" si="15"/>
        <v>?</v>
      </c>
      <c r="AF52" s="153">
        <f t="shared" si="16"/>
        <v>2</v>
      </c>
      <c r="AG52" s="117">
        <f t="shared" si="17"/>
        <v>2</v>
      </c>
    </row>
    <row r="53" spans="2:33" ht="15" thickBot="1" x14ac:dyDescent="0.25">
      <c r="B53" s="70">
        <v>50</v>
      </c>
      <c r="C53" s="282">
        <v>3</v>
      </c>
      <c r="D53" s="283">
        <v>3.25</v>
      </c>
      <c r="E53" s="282">
        <v>2.5</v>
      </c>
      <c r="G53" s="70">
        <v>50</v>
      </c>
      <c r="H53" s="67">
        <f t="shared" si="20"/>
        <v>3.5</v>
      </c>
      <c r="I53" s="74">
        <f t="shared" si="21"/>
        <v>3.75</v>
      </c>
      <c r="J53" s="67">
        <f t="shared" si="22"/>
        <v>3</v>
      </c>
      <c r="K53" s="116"/>
      <c r="L53" s="70">
        <v>50</v>
      </c>
      <c r="M53" s="67">
        <f t="shared" si="10"/>
        <v>3.25</v>
      </c>
      <c r="N53" s="74">
        <f t="shared" si="11"/>
        <v>3.5</v>
      </c>
      <c r="O53" s="67">
        <f t="shared" si="12"/>
        <v>2.75</v>
      </c>
      <c r="Q53" s="123" t="str">
        <f>'1.a Erfassung BCS'!C60</f>
        <v>x</v>
      </c>
      <c r="R53" s="124" t="e">
        <f>'1.a Erfassung BCS'!F60</f>
        <v>#VALUE!</v>
      </c>
      <c r="S53" s="125" t="str">
        <f>'1.a Erfassung BCS'!D60</f>
        <v>x</v>
      </c>
      <c r="T53" s="132" t="e">
        <f t="shared" si="23"/>
        <v>#VALUE!</v>
      </c>
      <c r="U53" s="133" t="e">
        <f t="shared" si="24"/>
        <v>#VALUE!</v>
      </c>
      <c r="V53" s="134" t="e">
        <f t="shared" si="25"/>
        <v>#VALUE!</v>
      </c>
      <c r="W53" s="132" t="e">
        <f t="shared" si="26"/>
        <v>#VALUE!</v>
      </c>
      <c r="X53" s="135" t="e">
        <f t="shared" si="27"/>
        <v>#VALUE!</v>
      </c>
      <c r="Y53" s="136" t="e">
        <f t="shared" si="28"/>
        <v>#VALUE!</v>
      </c>
      <c r="Z53" s="132" t="e">
        <f t="shared" si="29"/>
        <v>#VALUE!</v>
      </c>
      <c r="AA53" s="135" t="e">
        <f t="shared" si="30"/>
        <v>#VALUE!</v>
      </c>
      <c r="AB53" s="136" t="e">
        <f t="shared" si="31"/>
        <v>#VALUE!</v>
      </c>
      <c r="AC53" s="152" t="str">
        <f t="shared" si="13"/>
        <v>?</v>
      </c>
      <c r="AD53" s="148" t="str">
        <f t="shared" si="14"/>
        <v>?</v>
      </c>
      <c r="AE53" s="150" t="str">
        <f t="shared" si="15"/>
        <v>?</v>
      </c>
      <c r="AF53" s="153">
        <f t="shared" si="16"/>
        <v>2</v>
      </c>
      <c r="AG53" s="117">
        <f t="shared" si="17"/>
        <v>2</v>
      </c>
    </row>
    <row r="54" spans="2:33" ht="15" thickBot="1" x14ac:dyDescent="0.25">
      <c r="B54" s="70">
        <v>51</v>
      </c>
      <c r="C54" s="282">
        <v>3</v>
      </c>
      <c r="D54" s="283">
        <v>3.25</v>
      </c>
      <c r="E54" s="282">
        <v>2.5</v>
      </c>
      <c r="G54" s="70">
        <v>51</v>
      </c>
      <c r="H54" s="67">
        <f t="shared" si="20"/>
        <v>3.5</v>
      </c>
      <c r="I54" s="74">
        <f t="shared" si="21"/>
        <v>3.75</v>
      </c>
      <c r="J54" s="67">
        <f t="shared" si="22"/>
        <v>3</v>
      </c>
      <c r="K54" s="116"/>
      <c r="L54" s="70">
        <v>51</v>
      </c>
      <c r="M54" s="67">
        <f t="shared" si="10"/>
        <v>3.25</v>
      </c>
      <c r="N54" s="74">
        <f t="shared" si="11"/>
        <v>3.5</v>
      </c>
      <c r="O54" s="67">
        <f t="shared" si="12"/>
        <v>2.75</v>
      </c>
      <c r="Q54" s="123" t="str">
        <f>'1.a Erfassung BCS'!C61</f>
        <v>x</v>
      </c>
      <c r="R54" s="124" t="e">
        <f>'1.a Erfassung BCS'!F61</f>
        <v>#VALUE!</v>
      </c>
      <c r="S54" s="125" t="str">
        <f>'1.a Erfassung BCS'!D61</f>
        <v>x</v>
      </c>
      <c r="T54" s="132" t="e">
        <f t="shared" si="23"/>
        <v>#VALUE!</v>
      </c>
      <c r="U54" s="133" t="e">
        <f t="shared" si="24"/>
        <v>#VALUE!</v>
      </c>
      <c r="V54" s="134" t="e">
        <f t="shared" si="25"/>
        <v>#VALUE!</v>
      </c>
      <c r="W54" s="132" t="e">
        <f t="shared" si="26"/>
        <v>#VALUE!</v>
      </c>
      <c r="X54" s="135" t="e">
        <f t="shared" si="27"/>
        <v>#VALUE!</v>
      </c>
      <c r="Y54" s="136" t="e">
        <f t="shared" si="28"/>
        <v>#VALUE!</v>
      </c>
      <c r="Z54" s="132" t="e">
        <f t="shared" si="29"/>
        <v>#VALUE!</v>
      </c>
      <c r="AA54" s="135" t="e">
        <f t="shared" si="30"/>
        <v>#VALUE!</v>
      </c>
      <c r="AB54" s="136" t="e">
        <f t="shared" si="31"/>
        <v>#VALUE!</v>
      </c>
      <c r="AC54" s="152" t="str">
        <f t="shared" si="13"/>
        <v>?</v>
      </c>
      <c r="AD54" s="148" t="str">
        <f t="shared" si="14"/>
        <v>?</v>
      </c>
      <c r="AE54" s="150" t="str">
        <f t="shared" si="15"/>
        <v>?</v>
      </c>
      <c r="AF54" s="153">
        <f t="shared" si="16"/>
        <v>2</v>
      </c>
      <c r="AG54" s="117">
        <f t="shared" si="17"/>
        <v>2</v>
      </c>
    </row>
    <row r="55" spans="2:33" ht="15" thickBot="1" x14ac:dyDescent="0.25">
      <c r="B55" s="70">
        <v>52</v>
      </c>
      <c r="C55" s="282">
        <v>3</v>
      </c>
      <c r="D55" s="283">
        <v>3.25</v>
      </c>
      <c r="E55" s="282">
        <v>2.5</v>
      </c>
      <c r="G55" s="70">
        <v>52</v>
      </c>
      <c r="H55" s="67">
        <f t="shared" si="20"/>
        <v>3.5</v>
      </c>
      <c r="I55" s="74">
        <f t="shared" si="21"/>
        <v>3.75</v>
      </c>
      <c r="J55" s="67">
        <f t="shared" si="22"/>
        <v>3</v>
      </c>
      <c r="K55" s="116"/>
      <c r="L55" s="70">
        <v>52</v>
      </c>
      <c r="M55" s="67">
        <f t="shared" si="10"/>
        <v>3.25</v>
      </c>
      <c r="N55" s="74">
        <f t="shared" si="11"/>
        <v>3.5</v>
      </c>
      <c r="O55" s="67">
        <f t="shared" si="12"/>
        <v>2.75</v>
      </c>
      <c r="Q55" s="123" t="str">
        <f>'1.a Erfassung BCS'!C62</f>
        <v>x</v>
      </c>
      <c r="R55" s="124" t="e">
        <f>'1.a Erfassung BCS'!F62</f>
        <v>#VALUE!</v>
      </c>
      <c r="S55" s="125" t="str">
        <f>'1.a Erfassung BCS'!D62</f>
        <v>x</v>
      </c>
      <c r="T55" s="132" t="e">
        <f t="shared" si="23"/>
        <v>#VALUE!</v>
      </c>
      <c r="U55" s="133" t="e">
        <f t="shared" si="24"/>
        <v>#VALUE!</v>
      </c>
      <c r="V55" s="134" t="e">
        <f t="shared" si="25"/>
        <v>#VALUE!</v>
      </c>
      <c r="W55" s="132" t="e">
        <f t="shared" si="26"/>
        <v>#VALUE!</v>
      </c>
      <c r="X55" s="135" t="e">
        <f t="shared" si="27"/>
        <v>#VALUE!</v>
      </c>
      <c r="Y55" s="136" t="e">
        <f t="shared" si="28"/>
        <v>#VALUE!</v>
      </c>
      <c r="Z55" s="132" t="e">
        <f t="shared" si="29"/>
        <v>#VALUE!</v>
      </c>
      <c r="AA55" s="135" t="e">
        <f t="shared" si="30"/>
        <v>#VALUE!</v>
      </c>
      <c r="AB55" s="136" t="e">
        <f t="shared" si="31"/>
        <v>#VALUE!</v>
      </c>
      <c r="AC55" s="152" t="str">
        <f t="shared" si="13"/>
        <v>?</v>
      </c>
      <c r="AD55" s="148" t="str">
        <f t="shared" si="14"/>
        <v>?</v>
      </c>
      <c r="AE55" s="150" t="str">
        <f t="shared" si="15"/>
        <v>?</v>
      </c>
      <c r="AF55" s="153">
        <f t="shared" si="16"/>
        <v>2</v>
      </c>
      <c r="AG55" s="117">
        <f t="shared" si="17"/>
        <v>2</v>
      </c>
    </row>
    <row r="56" spans="2:33" ht="15" thickBot="1" x14ac:dyDescent="0.25">
      <c r="B56" s="70">
        <v>53</v>
      </c>
      <c r="C56" s="282">
        <v>3</v>
      </c>
      <c r="D56" s="283">
        <v>3.25</v>
      </c>
      <c r="E56" s="282">
        <v>2.5</v>
      </c>
      <c r="G56" s="70">
        <v>53</v>
      </c>
      <c r="H56" s="67">
        <f t="shared" si="20"/>
        <v>3.5</v>
      </c>
      <c r="I56" s="74">
        <f t="shared" si="21"/>
        <v>3.75</v>
      </c>
      <c r="J56" s="67">
        <f t="shared" si="22"/>
        <v>3</v>
      </c>
      <c r="K56" s="116"/>
      <c r="L56" s="70">
        <v>53</v>
      </c>
      <c r="M56" s="67">
        <f t="shared" si="10"/>
        <v>3.25</v>
      </c>
      <c r="N56" s="74">
        <f t="shared" si="11"/>
        <v>3.5</v>
      </c>
      <c r="O56" s="67">
        <f t="shared" si="12"/>
        <v>2.75</v>
      </c>
      <c r="Q56" s="123" t="str">
        <f>'1.a Erfassung BCS'!C54</f>
        <v>x</v>
      </c>
      <c r="R56" s="124" t="e">
        <f>'1.a Erfassung BCS'!F63</f>
        <v>#VALUE!</v>
      </c>
      <c r="S56" s="125" t="str">
        <f>'1.a Erfassung BCS'!D63</f>
        <v>x</v>
      </c>
      <c r="T56" s="132" t="e">
        <f t="shared" si="23"/>
        <v>#VALUE!</v>
      </c>
      <c r="U56" s="133" t="e">
        <f t="shared" si="24"/>
        <v>#VALUE!</v>
      </c>
      <c r="V56" s="134" t="e">
        <f t="shared" si="25"/>
        <v>#VALUE!</v>
      </c>
      <c r="W56" s="132" t="e">
        <f t="shared" si="26"/>
        <v>#VALUE!</v>
      </c>
      <c r="X56" s="135" t="e">
        <f t="shared" si="27"/>
        <v>#VALUE!</v>
      </c>
      <c r="Y56" s="136" t="e">
        <f t="shared" si="28"/>
        <v>#VALUE!</v>
      </c>
      <c r="Z56" s="132" t="e">
        <f t="shared" si="29"/>
        <v>#VALUE!</v>
      </c>
      <c r="AA56" s="135" t="e">
        <f t="shared" si="30"/>
        <v>#VALUE!</v>
      </c>
      <c r="AB56" s="136" t="e">
        <f t="shared" si="31"/>
        <v>#VALUE!</v>
      </c>
      <c r="AC56" s="152" t="str">
        <f t="shared" si="13"/>
        <v>?</v>
      </c>
      <c r="AD56" s="148" t="str">
        <f t="shared" si="14"/>
        <v>?</v>
      </c>
      <c r="AE56" s="150" t="str">
        <f t="shared" si="15"/>
        <v>?</v>
      </c>
      <c r="AF56" s="153">
        <f t="shared" si="16"/>
        <v>2</v>
      </c>
      <c r="AG56" s="117">
        <f t="shared" si="17"/>
        <v>2</v>
      </c>
    </row>
    <row r="57" spans="2:33" ht="15" thickBot="1" x14ac:dyDescent="0.25">
      <c r="B57" s="70">
        <v>54</v>
      </c>
      <c r="C57" s="282">
        <v>3</v>
      </c>
      <c r="D57" s="283">
        <v>3.25</v>
      </c>
      <c r="E57" s="282">
        <v>2.5</v>
      </c>
      <c r="G57" s="70">
        <v>54</v>
      </c>
      <c r="H57" s="67">
        <f t="shared" si="20"/>
        <v>3.5</v>
      </c>
      <c r="I57" s="74">
        <f t="shared" si="21"/>
        <v>3.75</v>
      </c>
      <c r="J57" s="67">
        <f t="shared" si="22"/>
        <v>3</v>
      </c>
      <c r="K57" s="116"/>
      <c r="L57" s="70">
        <v>54</v>
      </c>
      <c r="M57" s="67">
        <f t="shared" si="10"/>
        <v>3.25</v>
      </c>
      <c r="N57" s="74">
        <f t="shared" si="11"/>
        <v>3.5</v>
      </c>
      <c r="O57" s="67">
        <f t="shared" si="12"/>
        <v>2.75</v>
      </c>
      <c r="Q57" s="123" t="str">
        <f>'1.a Erfassung BCS'!C55</f>
        <v>x</v>
      </c>
      <c r="R57" s="124" t="e">
        <f>'1.a Erfassung BCS'!F64</f>
        <v>#VALUE!</v>
      </c>
      <c r="S57" s="125" t="str">
        <f>'1.a Erfassung BCS'!D64</f>
        <v>x</v>
      </c>
      <c r="T57" s="132" t="e">
        <f t="shared" si="23"/>
        <v>#VALUE!</v>
      </c>
      <c r="U57" s="133" t="e">
        <f t="shared" si="24"/>
        <v>#VALUE!</v>
      </c>
      <c r="V57" s="134" t="e">
        <f t="shared" si="25"/>
        <v>#VALUE!</v>
      </c>
      <c r="W57" s="132" t="e">
        <f t="shared" si="26"/>
        <v>#VALUE!</v>
      </c>
      <c r="X57" s="135" t="e">
        <f t="shared" si="27"/>
        <v>#VALUE!</v>
      </c>
      <c r="Y57" s="136" t="e">
        <f t="shared" si="28"/>
        <v>#VALUE!</v>
      </c>
      <c r="Z57" s="132" t="e">
        <f t="shared" si="29"/>
        <v>#VALUE!</v>
      </c>
      <c r="AA57" s="135" t="e">
        <f t="shared" si="30"/>
        <v>#VALUE!</v>
      </c>
      <c r="AB57" s="136" t="e">
        <f t="shared" si="31"/>
        <v>#VALUE!</v>
      </c>
      <c r="AC57" s="152" t="str">
        <f t="shared" si="13"/>
        <v>?</v>
      </c>
      <c r="AD57" s="148" t="str">
        <f t="shared" si="14"/>
        <v>?</v>
      </c>
      <c r="AE57" s="150" t="str">
        <f t="shared" si="15"/>
        <v>?</v>
      </c>
      <c r="AF57" s="153">
        <f t="shared" si="16"/>
        <v>2</v>
      </c>
      <c r="AG57" s="117">
        <f t="shared" si="17"/>
        <v>2</v>
      </c>
    </row>
    <row r="58" spans="2:33" ht="15" thickBot="1" x14ac:dyDescent="0.25">
      <c r="B58" s="70">
        <v>55</v>
      </c>
      <c r="C58" s="282">
        <v>3</v>
      </c>
      <c r="D58" s="283">
        <v>3.25</v>
      </c>
      <c r="E58" s="282">
        <v>2.5</v>
      </c>
      <c r="G58" s="70">
        <v>55</v>
      </c>
      <c r="H58" s="67">
        <f t="shared" si="20"/>
        <v>3.5</v>
      </c>
      <c r="I58" s="74">
        <f t="shared" si="21"/>
        <v>3.75</v>
      </c>
      <c r="J58" s="67">
        <f t="shared" si="22"/>
        <v>3</v>
      </c>
      <c r="K58" s="116"/>
      <c r="L58" s="70">
        <v>55</v>
      </c>
      <c r="M58" s="67">
        <f t="shared" si="10"/>
        <v>3.25</v>
      </c>
      <c r="N58" s="74">
        <f t="shared" si="11"/>
        <v>3.5</v>
      </c>
      <c r="O58" s="67">
        <f t="shared" si="12"/>
        <v>2.75</v>
      </c>
      <c r="Q58" s="123" t="str">
        <f>'1.a Erfassung BCS'!C56</f>
        <v>x</v>
      </c>
      <c r="R58" s="124" t="e">
        <f>'1.a Erfassung BCS'!F65</f>
        <v>#VALUE!</v>
      </c>
      <c r="S58" s="125" t="str">
        <f>'1.a Erfassung BCS'!D65</f>
        <v>x</v>
      </c>
      <c r="T58" s="132" t="e">
        <f t="shared" si="23"/>
        <v>#VALUE!</v>
      </c>
      <c r="U58" s="133" t="e">
        <f t="shared" si="24"/>
        <v>#VALUE!</v>
      </c>
      <c r="V58" s="134" t="e">
        <f t="shared" si="25"/>
        <v>#VALUE!</v>
      </c>
      <c r="W58" s="132" t="e">
        <f t="shared" si="26"/>
        <v>#VALUE!</v>
      </c>
      <c r="X58" s="135" t="e">
        <f t="shared" si="27"/>
        <v>#VALUE!</v>
      </c>
      <c r="Y58" s="136" t="e">
        <f t="shared" si="28"/>
        <v>#VALUE!</v>
      </c>
      <c r="Z58" s="132" t="e">
        <f t="shared" si="29"/>
        <v>#VALUE!</v>
      </c>
      <c r="AA58" s="135" t="e">
        <f t="shared" si="30"/>
        <v>#VALUE!</v>
      </c>
      <c r="AB58" s="136" t="e">
        <f t="shared" si="31"/>
        <v>#VALUE!</v>
      </c>
      <c r="AC58" s="152" t="str">
        <f t="shared" si="13"/>
        <v>?</v>
      </c>
      <c r="AD58" s="148" t="str">
        <f t="shared" si="14"/>
        <v>?</v>
      </c>
      <c r="AE58" s="150" t="str">
        <f t="shared" si="15"/>
        <v>?</v>
      </c>
      <c r="AF58" s="153">
        <f t="shared" si="16"/>
        <v>2</v>
      </c>
      <c r="AG58" s="117">
        <f t="shared" si="17"/>
        <v>2</v>
      </c>
    </row>
    <row r="59" spans="2:33" ht="15" thickBot="1" x14ac:dyDescent="0.25">
      <c r="B59" s="70">
        <v>56</v>
      </c>
      <c r="C59" s="282">
        <v>3</v>
      </c>
      <c r="D59" s="283">
        <v>3.25</v>
      </c>
      <c r="E59" s="282">
        <v>2.5</v>
      </c>
      <c r="G59" s="70">
        <v>56</v>
      </c>
      <c r="H59" s="67">
        <f t="shared" si="20"/>
        <v>3.5</v>
      </c>
      <c r="I59" s="74">
        <f t="shared" si="21"/>
        <v>3.75</v>
      </c>
      <c r="J59" s="67">
        <f t="shared" si="22"/>
        <v>3</v>
      </c>
      <c r="K59" s="116"/>
      <c r="L59" s="70">
        <v>56</v>
      </c>
      <c r="M59" s="67">
        <f t="shared" si="10"/>
        <v>3.25</v>
      </c>
      <c r="N59" s="74">
        <f t="shared" si="11"/>
        <v>3.5</v>
      </c>
      <c r="O59" s="67">
        <f t="shared" si="12"/>
        <v>2.75</v>
      </c>
      <c r="Q59" s="123" t="str">
        <f>'1.a Erfassung BCS'!C57</f>
        <v>x</v>
      </c>
      <c r="R59" s="124" t="e">
        <f>'1.a Erfassung BCS'!F66</f>
        <v>#VALUE!</v>
      </c>
      <c r="S59" s="125" t="str">
        <f>'1.a Erfassung BCS'!D66</f>
        <v>x</v>
      </c>
      <c r="T59" s="132" t="e">
        <f t="shared" si="23"/>
        <v>#VALUE!</v>
      </c>
      <c r="U59" s="133" t="e">
        <f t="shared" si="24"/>
        <v>#VALUE!</v>
      </c>
      <c r="V59" s="134" t="e">
        <f t="shared" si="25"/>
        <v>#VALUE!</v>
      </c>
      <c r="W59" s="132" t="e">
        <f t="shared" si="26"/>
        <v>#VALUE!</v>
      </c>
      <c r="X59" s="135" t="e">
        <f t="shared" si="27"/>
        <v>#VALUE!</v>
      </c>
      <c r="Y59" s="136" t="e">
        <f t="shared" si="28"/>
        <v>#VALUE!</v>
      </c>
      <c r="Z59" s="132" t="e">
        <f t="shared" si="29"/>
        <v>#VALUE!</v>
      </c>
      <c r="AA59" s="135" t="e">
        <f t="shared" si="30"/>
        <v>#VALUE!</v>
      </c>
      <c r="AB59" s="136" t="e">
        <f t="shared" si="31"/>
        <v>#VALUE!</v>
      </c>
      <c r="AC59" s="152" t="str">
        <f t="shared" si="13"/>
        <v>?</v>
      </c>
      <c r="AD59" s="148" t="str">
        <f t="shared" si="14"/>
        <v>?</v>
      </c>
      <c r="AE59" s="150" t="str">
        <f t="shared" si="15"/>
        <v>?</v>
      </c>
      <c r="AF59" s="153">
        <f t="shared" si="16"/>
        <v>2</v>
      </c>
      <c r="AG59" s="117">
        <f t="shared" si="17"/>
        <v>2</v>
      </c>
    </row>
    <row r="60" spans="2:33" ht="15" thickBot="1" x14ac:dyDescent="0.25">
      <c r="B60" s="70">
        <v>57</v>
      </c>
      <c r="C60" s="282">
        <v>3</v>
      </c>
      <c r="D60" s="283">
        <v>3.25</v>
      </c>
      <c r="E60" s="282">
        <v>2.5</v>
      </c>
      <c r="G60" s="70">
        <v>57</v>
      </c>
      <c r="H60" s="67">
        <f t="shared" si="20"/>
        <v>3.5</v>
      </c>
      <c r="I60" s="74">
        <f t="shared" si="21"/>
        <v>3.75</v>
      </c>
      <c r="J60" s="67">
        <f t="shared" si="22"/>
        <v>3</v>
      </c>
      <c r="K60" s="116"/>
      <c r="L60" s="70">
        <v>57</v>
      </c>
      <c r="M60" s="67">
        <f t="shared" si="10"/>
        <v>3.25</v>
      </c>
      <c r="N60" s="74">
        <f t="shared" si="11"/>
        <v>3.5</v>
      </c>
      <c r="O60" s="67">
        <f t="shared" si="12"/>
        <v>2.75</v>
      </c>
      <c r="Q60" s="123" t="str">
        <f>'1.a Erfassung BCS'!C58</f>
        <v>x</v>
      </c>
      <c r="R60" s="124" t="e">
        <f>'1.a Erfassung BCS'!F67</f>
        <v>#VALUE!</v>
      </c>
      <c r="S60" s="125" t="str">
        <f>'1.a Erfassung BCS'!D67</f>
        <v>x</v>
      </c>
      <c r="T60" s="132" t="e">
        <f t="shared" si="23"/>
        <v>#VALUE!</v>
      </c>
      <c r="U60" s="133" t="e">
        <f t="shared" si="24"/>
        <v>#VALUE!</v>
      </c>
      <c r="V60" s="134" t="e">
        <f t="shared" si="25"/>
        <v>#VALUE!</v>
      </c>
      <c r="W60" s="132" t="e">
        <f t="shared" si="26"/>
        <v>#VALUE!</v>
      </c>
      <c r="X60" s="135" t="e">
        <f t="shared" si="27"/>
        <v>#VALUE!</v>
      </c>
      <c r="Y60" s="136" t="e">
        <f t="shared" si="28"/>
        <v>#VALUE!</v>
      </c>
      <c r="Z60" s="132" t="e">
        <f t="shared" si="29"/>
        <v>#VALUE!</v>
      </c>
      <c r="AA60" s="135" t="e">
        <f t="shared" si="30"/>
        <v>#VALUE!</v>
      </c>
      <c r="AB60" s="136" t="e">
        <f t="shared" si="31"/>
        <v>#VALUE!</v>
      </c>
      <c r="AC60" s="152" t="str">
        <f t="shared" si="13"/>
        <v>?</v>
      </c>
      <c r="AD60" s="148" t="str">
        <f t="shared" si="14"/>
        <v>?</v>
      </c>
      <c r="AE60" s="150" t="str">
        <f t="shared" si="15"/>
        <v>?</v>
      </c>
      <c r="AF60" s="153">
        <f t="shared" si="16"/>
        <v>2</v>
      </c>
      <c r="AG60" s="117">
        <f t="shared" si="17"/>
        <v>2</v>
      </c>
    </row>
    <row r="61" spans="2:33" ht="15" thickBot="1" x14ac:dyDescent="0.25">
      <c r="B61" s="70">
        <v>58</v>
      </c>
      <c r="C61" s="282">
        <v>3</v>
      </c>
      <c r="D61" s="283">
        <v>3.25</v>
      </c>
      <c r="E61" s="282">
        <v>2.5</v>
      </c>
      <c r="G61" s="70">
        <v>58</v>
      </c>
      <c r="H61" s="67">
        <f t="shared" si="20"/>
        <v>3.5</v>
      </c>
      <c r="I61" s="74">
        <f t="shared" si="21"/>
        <v>3.75</v>
      </c>
      <c r="J61" s="67">
        <f t="shared" si="22"/>
        <v>3</v>
      </c>
      <c r="K61" s="116"/>
      <c r="L61" s="70">
        <v>58</v>
      </c>
      <c r="M61" s="67">
        <f t="shared" si="10"/>
        <v>3.25</v>
      </c>
      <c r="N61" s="74">
        <f t="shared" si="11"/>
        <v>3.5</v>
      </c>
      <c r="O61" s="67">
        <f t="shared" si="12"/>
        <v>2.75</v>
      </c>
      <c r="Q61" s="123" t="str">
        <f>'1.a Erfassung BCS'!C59</f>
        <v>x</v>
      </c>
      <c r="R61" s="124" t="e">
        <f>'1.a Erfassung BCS'!F68</f>
        <v>#VALUE!</v>
      </c>
      <c r="S61" s="125" t="str">
        <f>'1.a Erfassung BCS'!D68</f>
        <v>x</v>
      </c>
      <c r="T61" s="132" t="e">
        <f t="shared" si="23"/>
        <v>#VALUE!</v>
      </c>
      <c r="U61" s="133" t="e">
        <f t="shared" si="24"/>
        <v>#VALUE!</v>
      </c>
      <c r="V61" s="134" t="e">
        <f t="shared" si="25"/>
        <v>#VALUE!</v>
      </c>
      <c r="W61" s="132" t="e">
        <f t="shared" si="26"/>
        <v>#VALUE!</v>
      </c>
      <c r="X61" s="135" t="e">
        <f t="shared" si="27"/>
        <v>#VALUE!</v>
      </c>
      <c r="Y61" s="136" t="e">
        <f t="shared" si="28"/>
        <v>#VALUE!</v>
      </c>
      <c r="Z61" s="132" t="e">
        <f t="shared" si="29"/>
        <v>#VALUE!</v>
      </c>
      <c r="AA61" s="135" t="e">
        <f t="shared" si="30"/>
        <v>#VALUE!</v>
      </c>
      <c r="AB61" s="136" t="e">
        <f t="shared" si="31"/>
        <v>#VALUE!</v>
      </c>
      <c r="AC61" s="152" t="str">
        <f t="shared" si="13"/>
        <v>?</v>
      </c>
      <c r="AD61" s="148" t="str">
        <f t="shared" si="14"/>
        <v>?</v>
      </c>
      <c r="AE61" s="150" t="str">
        <f t="shared" si="15"/>
        <v>?</v>
      </c>
      <c r="AF61" s="153">
        <f t="shared" si="16"/>
        <v>2</v>
      </c>
      <c r="AG61" s="117">
        <f t="shared" si="17"/>
        <v>2</v>
      </c>
    </row>
    <row r="62" spans="2:33" ht="15" thickBot="1" x14ac:dyDescent="0.25">
      <c r="B62" s="70">
        <v>59</v>
      </c>
      <c r="C62" s="282">
        <v>3</v>
      </c>
      <c r="D62" s="283">
        <v>3.25</v>
      </c>
      <c r="E62" s="282">
        <v>2.5</v>
      </c>
      <c r="G62" s="70">
        <v>59</v>
      </c>
      <c r="H62" s="67">
        <f t="shared" si="20"/>
        <v>3.5</v>
      </c>
      <c r="I62" s="74">
        <f t="shared" si="21"/>
        <v>3.75</v>
      </c>
      <c r="J62" s="67">
        <f t="shared" si="22"/>
        <v>3</v>
      </c>
      <c r="K62" s="116"/>
      <c r="L62" s="70">
        <v>59</v>
      </c>
      <c r="M62" s="67">
        <f t="shared" si="10"/>
        <v>3.25</v>
      </c>
      <c r="N62" s="74">
        <f t="shared" si="11"/>
        <v>3.5</v>
      </c>
      <c r="O62" s="67">
        <f t="shared" si="12"/>
        <v>2.75</v>
      </c>
      <c r="Q62" s="123" t="str">
        <f>'1.a Erfassung BCS'!C60</f>
        <v>x</v>
      </c>
      <c r="R62" s="124" t="e">
        <f>'1.a Erfassung BCS'!F69</f>
        <v>#VALUE!</v>
      </c>
      <c r="S62" s="125" t="str">
        <f>'1.a Erfassung BCS'!D69</f>
        <v>x</v>
      </c>
      <c r="T62" s="132" t="e">
        <f t="shared" si="23"/>
        <v>#VALUE!</v>
      </c>
      <c r="U62" s="133" t="e">
        <f t="shared" si="24"/>
        <v>#VALUE!</v>
      </c>
      <c r="V62" s="134" t="e">
        <f t="shared" si="25"/>
        <v>#VALUE!</v>
      </c>
      <c r="W62" s="132" t="e">
        <f t="shared" si="26"/>
        <v>#VALUE!</v>
      </c>
      <c r="X62" s="135" t="e">
        <f t="shared" si="27"/>
        <v>#VALUE!</v>
      </c>
      <c r="Y62" s="136" t="e">
        <f t="shared" si="28"/>
        <v>#VALUE!</v>
      </c>
      <c r="Z62" s="132" t="e">
        <f t="shared" si="29"/>
        <v>#VALUE!</v>
      </c>
      <c r="AA62" s="135" t="e">
        <f t="shared" si="30"/>
        <v>#VALUE!</v>
      </c>
      <c r="AB62" s="136" t="e">
        <f t="shared" si="31"/>
        <v>#VALUE!</v>
      </c>
      <c r="AC62" s="152" t="str">
        <f t="shared" si="13"/>
        <v>?</v>
      </c>
      <c r="AD62" s="148" t="str">
        <f t="shared" si="14"/>
        <v>?</v>
      </c>
      <c r="AE62" s="150" t="str">
        <f t="shared" si="15"/>
        <v>?</v>
      </c>
      <c r="AF62" s="153">
        <f t="shared" si="16"/>
        <v>2</v>
      </c>
      <c r="AG62" s="117">
        <f t="shared" si="17"/>
        <v>2</v>
      </c>
    </row>
    <row r="63" spans="2:33" ht="15" thickBot="1" x14ac:dyDescent="0.25">
      <c r="B63" s="70">
        <v>60</v>
      </c>
      <c r="C63" s="282">
        <v>3</v>
      </c>
      <c r="D63" s="283">
        <v>3.25</v>
      </c>
      <c r="E63" s="282">
        <v>2.5</v>
      </c>
      <c r="G63" s="70">
        <v>60</v>
      </c>
      <c r="H63" s="67">
        <f t="shared" si="20"/>
        <v>3.5</v>
      </c>
      <c r="I63" s="74">
        <f t="shared" si="21"/>
        <v>3.75</v>
      </c>
      <c r="J63" s="67">
        <f t="shared" si="22"/>
        <v>3</v>
      </c>
      <c r="K63" s="116"/>
      <c r="L63" s="70">
        <v>60</v>
      </c>
      <c r="M63" s="67">
        <f t="shared" si="10"/>
        <v>3.25</v>
      </c>
      <c r="N63" s="74">
        <f t="shared" si="11"/>
        <v>3.5</v>
      </c>
      <c r="O63" s="67">
        <f t="shared" si="12"/>
        <v>2.75</v>
      </c>
      <c r="Q63" s="123" t="str">
        <f>'1.a Erfassung BCS'!C61</f>
        <v>x</v>
      </c>
      <c r="R63" s="124" t="e">
        <f>'1.a Erfassung BCS'!F70</f>
        <v>#VALUE!</v>
      </c>
      <c r="S63" s="125" t="str">
        <f>'1.a Erfassung BCS'!D70</f>
        <v>x</v>
      </c>
      <c r="T63" s="132" t="e">
        <f t="shared" si="23"/>
        <v>#VALUE!</v>
      </c>
      <c r="U63" s="133" t="e">
        <f t="shared" si="24"/>
        <v>#VALUE!</v>
      </c>
      <c r="V63" s="134" t="e">
        <f t="shared" si="25"/>
        <v>#VALUE!</v>
      </c>
      <c r="W63" s="132" t="e">
        <f t="shared" si="26"/>
        <v>#VALUE!</v>
      </c>
      <c r="X63" s="135" t="e">
        <f t="shared" si="27"/>
        <v>#VALUE!</v>
      </c>
      <c r="Y63" s="136" t="e">
        <f t="shared" si="28"/>
        <v>#VALUE!</v>
      </c>
      <c r="Z63" s="132" t="e">
        <f t="shared" si="29"/>
        <v>#VALUE!</v>
      </c>
      <c r="AA63" s="135" t="e">
        <f t="shared" si="30"/>
        <v>#VALUE!</v>
      </c>
      <c r="AB63" s="136" t="e">
        <f t="shared" si="31"/>
        <v>#VALUE!</v>
      </c>
      <c r="AC63" s="152" t="str">
        <f t="shared" si="13"/>
        <v>?</v>
      </c>
      <c r="AD63" s="148" t="str">
        <f t="shared" si="14"/>
        <v>?</v>
      </c>
      <c r="AE63" s="150" t="str">
        <f t="shared" si="15"/>
        <v>?</v>
      </c>
      <c r="AF63" s="153">
        <f t="shared" si="16"/>
        <v>2</v>
      </c>
      <c r="AG63" s="117">
        <f t="shared" si="17"/>
        <v>2</v>
      </c>
    </row>
    <row r="64" spans="2:33" ht="15" thickBot="1" x14ac:dyDescent="0.25">
      <c r="B64" s="70">
        <v>61</v>
      </c>
      <c r="C64" s="282">
        <v>3</v>
      </c>
      <c r="D64" s="283">
        <v>3.25</v>
      </c>
      <c r="E64" s="282">
        <v>2.5</v>
      </c>
      <c r="G64" s="70">
        <v>61</v>
      </c>
      <c r="H64" s="67">
        <f t="shared" si="20"/>
        <v>3.5</v>
      </c>
      <c r="I64" s="74">
        <f t="shared" si="21"/>
        <v>3.75</v>
      </c>
      <c r="J64" s="67">
        <f t="shared" si="22"/>
        <v>3</v>
      </c>
      <c r="K64" s="116"/>
      <c r="L64" s="70">
        <v>61</v>
      </c>
      <c r="M64" s="67">
        <f t="shared" si="10"/>
        <v>3.25</v>
      </c>
      <c r="N64" s="74">
        <f t="shared" si="11"/>
        <v>3.5</v>
      </c>
      <c r="O64" s="67">
        <f t="shared" si="12"/>
        <v>2.75</v>
      </c>
      <c r="Q64" s="123" t="str">
        <f>'1.a Erfassung BCS'!C62</f>
        <v>x</v>
      </c>
      <c r="R64" s="124" t="e">
        <f>'1.a Erfassung BCS'!F71</f>
        <v>#VALUE!</v>
      </c>
      <c r="S64" s="125" t="str">
        <f>'1.a Erfassung BCS'!D71</f>
        <v>x</v>
      </c>
      <c r="T64" s="132" t="e">
        <f t="shared" si="23"/>
        <v>#VALUE!</v>
      </c>
      <c r="U64" s="133" t="e">
        <f t="shared" si="24"/>
        <v>#VALUE!</v>
      </c>
      <c r="V64" s="134" t="e">
        <f t="shared" si="25"/>
        <v>#VALUE!</v>
      </c>
      <c r="W64" s="132" t="e">
        <f t="shared" si="26"/>
        <v>#VALUE!</v>
      </c>
      <c r="X64" s="135" t="e">
        <f t="shared" si="27"/>
        <v>#VALUE!</v>
      </c>
      <c r="Y64" s="136" t="e">
        <f t="shared" si="28"/>
        <v>#VALUE!</v>
      </c>
      <c r="Z64" s="132" t="e">
        <f t="shared" si="29"/>
        <v>#VALUE!</v>
      </c>
      <c r="AA64" s="135" t="e">
        <f t="shared" si="30"/>
        <v>#VALUE!</v>
      </c>
      <c r="AB64" s="136" t="e">
        <f t="shared" si="31"/>
        <v>#VALUE!</v>
      </c>
      <c r="AC64" s="152" t="str">
        <f t="shared" si="13"/>
        <v>?</v>
      </c>
      <c r="AD64" s="148" t="str">
        <f t="shared" si="14"/>
        <v>?</v>
      </c>
      <c r="AE64" s="150" t="str">
        <f t="shared" si="15"/>
        <v>?</v>
      </c>
      <c r="AF64" s="153">
        <f t="shared" si="16"/>
        <v>2</v>
      </c>
      <c r="AG64" s="117">
        <f t="shared" si="17"/>
        <v>2</v>
      </c>
    </row>
    <row r="65" spans="2:33" ht="15" thickBot="1" x14ac:dyDescent="0.25">
      <c r="B65" s="70">
        <v>62</v>
      </c>
      <c r="C65" s="282">
        <v>3</v>
      </c>
      <c r="D65" s="283">
        <v>3.25</v>
      </c>
      <c r="E65" s="282">
        <v>2.5</v>
      </c>
      <c r="G65" s="70">
        <v>62</v>
      </c>
      <c r="H65" s="67">
        <f t="shared" si="20"/>
        <v>3.5</v>
      </c>
      <c r="I65" s="74">
        <f t="shared" si="21"/>
        <v>3.75</v>
      </c>
      <c r="J65" s="67">
        <f t="shared" si="22"/>
        <v>3</v>
      </c>
      <c r="K65" s="116"/>
      <c r="L65" s="70">
        <v>62</v>
      </c>
      <c r="M65" s="67">
        <f t="shared" si="10"/>
        <v>3.25</v>
      </c>
      <c r="N65" s="74">
        <f t="shared" si="11"/>
        <v>3.5</v>
      </c>
      <c r="O65" s="67">
        <f t="shared" si="12"/>
        <v>2.75</v>
      </c>
      <c r="Q65" s="123" t="str">
        <f>'1.a Erfassung BCS'!C63</f>
        <v>x</v>
      </c>
      <c r="R65" s="124" t="e">
        <f>'1.a Erfassung BCS'!F72</f>
        <v>#VALUE!</v>
      </c>
      <c r="S65" s="125" t="str">
        <f>'1.a Erfassung BCS'!D72</f>
        <v>x</v>
      </c>
      <c r="T65" s="132" t="e">
        <f t="shared" si="23"/>
        <v>#VALUE!</v>
      </c>
      <c r="U65" s="133" t="e">
        <f t="shared" si="24"/>
        <v>#VALUE!</v>
      </c>
      <c r="V65" s="134" t="e">
        <f t="shared" si="25"/>
        <v>#VALUE!</v>
      </c>
      <c r="W65" s="132" t="e">
        <f t="shared" si="26"/>
        <v>#VALUE!</v>
      </c>
      <c r="X65" s="135" t="e">
        <f t="shared" si="27"/>
        <v>#VALUE!</v>
      </c>
      <c r="Y65" s="136" t="e">
        <f t="shared" si="28"/>
        <v>#VALUE!</v>
      </c>
      <c r="Z65" s="132" t="e">
        <f t="shared" si="29"/>
        <v>#VALUE!</v>
      </c>
      <c r="AA65" s="135" t="e">
        <f t="shared" si="30"/>
        <v>#VALUE!</v>
      </c>
      <c r="AB65" s="136" t="e">
        <f t="shared" si="31"/>
        <v>#VALUE!</v>
      </c>
      <c r="AC65" s="152" t="str">
        <f t="shared" si="13"/>
        <v>?</v>
      </c>
      <c r="AD65" s="148" t="str">
        <f t="shared" si="14"/>
        <v>?</v>
      </c>
      <c r="AE65" s="150" t="str">
        <f t="shared" si="15"/>
        <v>?</v>
      </c>
      <c r="AF65" s="153">
        <f t="shared" si="16"/>
        <v>2</v>
      </c>
      <c r="AG65" s="117">
        <f t="shared" si="17"/>
        <v>2</v>
      </c>
    </row>
    <row r="66" spans="2:33" ht="15" thickBot="1" x14ac:dyDescent="0.25">
      <c r="B66" s="70">
        <v>63</v>
      </c>
      <c r="C66" s="282">
        <v>3</v>
      </c>
      <c r="D66" s="283">
        <v>3.25</v>
      </c>
      <c r="E66" s="282">
        <v>2.5</v>
      </c>
      <c r="G66" s="70">
        <v>63</v>
      </c>
      <c r="H66" s="67">
        <f t="shared" si="20"/>
        <v>3.5</v>
      </c>
      <c r="I66" s="74">
        <f t="shared" si="21"/>
        <v>3.75</v>
      </c>
      <c r="J66" s="67">
        <f t="shared" si="22"/>
        <v>3</v>
      </c>
      <c r="K66" s="116"/>
      <c r="L66" s="70">
        <v>63</v>
      </c>
      <c r="M66" s="67">
        <f t="shared" si="10"/>
        <v>3.25</v>
      </c>
      <c r="N66" s="74">
        <f t="shared" si="11"/>
        <v>3.5</v>
      </c>
      <c r="O66" s="67">
        <f t="shared" si="12"/>
        <v>2.75</v>
      </c>
      <c r="Q66" s="123" t="str">
        <f>'1.a Erfassung BCS'!C64</f>
        <v>x</v>
      </c>
      <c r="R66" s="124" t="e">
        <f>'1.a Erfassung BCS'!F73</f>
        <v>#VALUE!</v>
      </c>
      <c r="S66" s="125" t="str">
        <f>'1.a Erfassung BCS'!D73</f>
        <v>x</v>
      </c>
      <c r="T66" s="132" t="e">
        <f t="shared" si="23"/>
        <v>#VALUE!</v>
      </c>
      <c r="U66" s="133" t="e">
        <f t="shared" si="24"/>
        <v>#VALUE!</v>
      </c>
      <c r="V66" s="134" t="e">
        <f t="shared" si="25"/>
        <v>#VALUE!</v>
      </c>
      <c r="W66" s="132" t="e">
        <f t="shared" si="26"/>
        <v>#VALUE!</v>
      </c>
      <c r="X66" s="135" t="e">
        <f t="shared" si="27"/>
        <v>#VALUE!</v>
      </c>
      <c r="Y66" s="136" t="e">
        <f t="shared" si="28"/>
        <v>#VALUE!</v>
      </c>
      <c r="Z66" s="132" t="e">
        <f t="shared" si="29"/>
        <v>#VALUE!</v>
      </c>
      <c r="AA66" s="135" t="e">
        <f t="shared" si="30"/>
        <v>#VALUE!</v>
      </c>
      <c r="AB66" s="136" t="e">
        <f t="shared" si="31"/>
        <v>#VALUE!</v>
      </c>
      <c r="AC66" s="152" t="str">
        <f t="shared" si="13"/>
        <v>?</v>
      </c>
      <c r="AD66" s="148" t="str">
        <f t="shared" si="14"/>
        <v>?</v>
      </c>
      <c r="AE66" s="150" t="str">
        <f t="shared" si="15"/>
        <v>?</v>
      </c>
      <c r="AF66" s="153">
        <f t="shared" si="16"/>
        <v>2</v>
      </c>
      <c r="AG66" s="117">
        <f t="shared" si="17"/>
        <v>2</v>
      </c>
    </row>
    <row r="67" spans="2:33" ht="15" thickBot="1" x14ac:dyDescent="0.25">
      <c r="B67" s="70">
        <v>64</v>
      </c>
      <c r="C67" s="282">
        <v>3</v>
      </c>
      <c r="D67" s="283">
        <v>3.25</v>
      </c>
      <c r="E67" s="282">
        <v>2.5</v>
      </c>
      <c r="G67" s="70">
        <v>64</v>
      </c>
      <c r="H67" s="67">
        <f t="shared" si="20"/>
        <v>3.5</v>
      </c>
      <c r="I67" s="74">
        <f t="shared" si="21"/>
        <v>3.75</v>
      </c>
      <c r="J67" s="67">
        <f t="shared" si="22"/>
        <v>3</v>
      </c>
      <c r="K67" s="116"/>
      <c r="L67" s="70">
        <v>64</v>
      </c>
      <c r="M67" s="67">
        <f t="shared" si="10"/>
        <v>3.25</v>
      </c>
      <c r="N67" s="74">
        <f t="shared" si="11"/>
        <v>3.5</v>
      </c>
      <c r="O67" s="67">
        <f t="shared" si="12"/>
        <v>2.75</v>
      </c>
      <c r="Q67" s="123" t="str">
        <f>'1.a Erfassung BCS'!C65</f>
        <v>x</v>
      </c>
      <c r="R67" s="124" t="e">
        <f>'1.a Erfassung BCS'!F74</f>
        <v>#VALUE!</v>
      </c>
      <c r="S67" s="125" t="str">
        <f>'1.a Erfassung BCS'!D74</f>
        <v>x</v>
      </c>
      <c r="T67" s="132" t="e">
        <f t="shared" ref="T67:T92" si="32">VLOOKUP($R67,$B$4:$E$503,2,FALSE)</f>
        <v>#VALUE!</v>
      </c>
      <c r="U67" s="133" t="e">
        <f t="shared" ref="U67:U92" si="33">VLOOKUP($R67,$B$4:$E$503,3,FALSE)</f>
        <v>#VALUE!</v>
      </c>
      <c r="V67" s="134" t="e">
        <f t="shared" ref="V67:V92" si="34">VLOOKUP($R67,$B$4:$E$503,4,FALSE)</f>
        <v>#VALUE!</v>
      </c>
      <c r="W67" s="132" t="e">
        <f t="shared" ref="W67:W92" si="35">VLOOKUP($R67,$G$4:$J$503,2,FALSE)</f>
        <v>#VALUE!</v>
      </c>
      <c r="X67" s="135" t="e">
        <f t="shared" ref="X67:X92" si="36">VLOOKUP($R67,$G$4:$J$503,3,FALSE)</f>
        <v>#VALUE!</v>
      </c>
      <c r="Y67" s="136" t="e">
        <f t="shared" ref="Y67:Y92" si="37">VLOOKUP($R67,$G$4:$K$503,4,FALSE)</f>
        <v>#VALUE!</v>
      </c>
      <c r="Z67" s="132" t="e">
        <f t="shared" ref="Z67:Z92" si="38">VLOOKUP($R67,$L$4:$O$503,2,FALSE)</f>
        <v>#VALUE!</v>
      </c>
      <c r="AA67" s="135" t="e">
        <f t="shared" ref="AA67:AA92" si="39">VLOOKUP($R67,$L$4:$O$503,3,FALSE)</f>
        <v>#VALUE!</v>
      </c>
      <c r="AB67" s="136" t="e">
        <f t="shared" ref="AB67:AB92" si="40">VLOOKUP($R67,$L$4:$O$503,4,FALSE)</f>
        <v>#VALUE!</v>
      </c>
      <c r="AC67" s="152" t="str">
        <f t="shared" si="13"/>
        <v>?</v>
      </c>
      <c r="AD67" s="148" t="str">
        <f t="shared" si="14"/>
        <v>?</v>
      </c>
      <c r="AE67" s="150" t="str">
        <f t="shared" si="15"/>
        <v>?</v>
      </c>
      <c r="AF67" s="153">
        <f t="shared" si="16"/>
        <v>2</v>
      </c>
      <c r="AG67" s="117">
        <f t="shared" si="17"/>
        <v>2</v>
      </c>
    </row>
    <row r="68" spans="2:33" ht="15" thickBot="1" x14ac:dyDescent="0.25">
      <c r="B68" s="70">
        <v>65</v>
      </c>
      <c r="C68" s="282">
        <v>3</v>
      </c>
      <c r="D68" s="283">
        <v>3.25</v>
      </c>
      <c r="E68" s="282">
        <v>2.5</v>
      </c>
      <c r="G68" s="70">
        <v>65</v>
      </c>
      <c r="H68" s="67">
        <f t="shared" si="20"/>
        <v>3.5</v>
      </c>
      <c r="I68" s="74">
        <f t="shared" si="21"/>
        <v>3.75</v>
      </c>
      <c r="J68" s="67">
        <f t="shared" si="22"/>
        <v>3</v>
      </c>
      <c r="K68" s="116"/>
      <c r="L68" s="70">
        <v>65</v>
      </c>
      <c r="M68" s="67">
        <f t="shared" ref="M68:M131" si="41">C68+0.25</f>
        <v>3.25</v>
      </c>
      <c r="N68" s="74">
        <f t="shared" ref="N68:N131" si="42">D68+0.25</f>
        <v>3.5</v>
      </c>
      <c r="O68" s="67">
        <f t="shared" ref="O68:O131" si="43">E68+0.25</f>
        <v>2.75</v>
      </c>
      <c r="Q68" s="123" t="str">
        <f>'1.a Erfassung BCS'!C66</f>
        <v>x</v>
      </c>
      <c r="R68" s="124" t="e">
        <f>'1.a Erfassung BCS'!F75</f>
        <v>#VALUE!</v>
      </c>
      <c r="S68" s="125" t="str">
        <f>'1.a Erfassung BCS'!D75</f>
        <v>x</v>
      </c>
      <c r="T68" s="132" t="e">
        <f t="shared" si="32"/>
        <v>#VALUE!</v>
      </c>
      <c r="U68" s="133" t="e">
        <f t="shared" si="33"/>
        <v>#VALUE!</v>
      </c>
      <c r="V68" s="134" t="e">
        <f t="shared" si="34"/>
        <v>#VALUE!</v>
      </c>
      <c r="W68" s="132" t="e">
        <f t="shared" si="35"/>
        <v>#VALUE!</v>
      </c>
      <c r="X68" s="135" t="e">
        <f t="shared" si="36"/>
        <v>#VALUE!</v>
      </c>
      <c r="Y68" s="136" t="e">
        <f t="shared" si="37"/>
        <v>#VALUE!</v>
      </c>
      <c r="Z68" s="132" t="e">
        <f t="shared" si="38"/>
        <v>#VALUE!</v>
      </c>
      <c r="AA68" s="135" t="e">
        <f t="shared" si="39"/>
        <v>#VALUE!</v>
      </c>
      <c r="AB68" s="136" t="e">
        <f t="shared" si="40"/>
        <v>#VALUE!</v>
      </c>
      <c r="AC68" s="152" t="str">
        <f t="shared" ref="AC68:AC92" si="44">IF($P$2="Holstein oder Braunvieh",T68,
IF($P$2="Fleckvieh",W68,IF($P$2="Kreuzungstiere",Z68,
"?")))</f>
        <v>?</v>
      </c>
      <c r="AD68" s="148" t="str">
        <f t="shared" ref="AD68:AD92" si="45">IF($P$2="Holstein oder Braunvieh",U68,
IF($P$2="Fleckvieh",X68,IF($P$2="Kreuzungstiere",AA68,
"?")))</f>
        <v>?</v>
      </c>
      <c r="AE68" s="150" t="str">
        <f t="shared" ref="AE68:AE92" si="46">IF($P$2="Holstein oder Braunvieh",V68,
IF($P$2="Fleckvieh",Y68,IF($P$2="Kreuzungstiere",AB68,
"?")))</f>
        <v>?</v>
      </c>
      <c r="AF68" s="153">
        <f t="shared" ref="AF68:AF92" si="47">IF(S68=AC68,1,
IF(S68&gt;AD68,2,
IF(S68&lt;AE68,-2,
IF(AND(AND(AC68&lt;=AD68,AC68&gt;=AE68)),1,"?"))))</f>
        <v>2</v>
      </c>
      <c r="AG68" s="117">
        <f t="shared" ref="AG68:AG92" si="48">IFERROR(AF68,0)</f>
        <v>2</v>
      </c>
    </row>
    <row r="69" spans="2:33" ht="15" thickBot="1" x14ac:dyDescent="0.25">
      <c r="B69" s="70">
        <v>66</v>
      </c>
      <c r="C69" s="282">
        <v>3</v>
      </c>
      <c r="D69" s="283">
        <v>3.25</v>
      </c>
      <c r="E69" s="282">
        <v>2.5</v>
      </c>
      <c r="G69" s="70">
        <v>66</v>
      </c>
      <c r="H69" s="67">
        <f t="shared" si="20"/>
        <v>3.5</v>
      </c>
      <c r="I69" s="74">
        <f t="shared" si="21"/>
        <v>3.75</v>
      </c>
      <c r="J69" s="67">
        <f t="shared" si="22"/>
        <v>3</v>
      </c>
      <c r="K69" s="116"/>
      <c r="L69" s="70">
        <v>66</v>
      </c>
      <c r="M69" s="67">
        <f t="shared" si="41"/>
        <v>3.25</v>
      </c>
      <c r="N69" s="74">
        <f t="shared" si="42"/>
        <v>3.5</v>
      </c>
      <c r="O69" s="67">
        <f t="shared" si="43"/>
        <v>2.75</v>
      </c>
      <c r="Q69" s="123" t="str">
        <f>'1.a Erfassung BCS'!C67</f>
        <v>x</v>
      </c>
      <c r="R69" s="124" t="e">
        <f>'1.a Erfassung BCS'!F76</f>
        <v>#VALUE!</v>
      </c>
      <c r="S69" s="125" t="str">
        <f>'1.a Erfassung BCS'!D76</f>
        <v>x</v>
      </c>
      <c r="T69" s="132" t="e">
        <f t="shared" si="32"/>
        <v>#VALUE!</v>
      </c>
      <c r="U69" s="133" t="e">
        <f t="shared" si="33"/>
        <v>#VALUE!</v>
      </c>
      <c r="V69" s="134" t="e">
        <f t="shared" si="34"/>
        <v>#VALUE!</v>
      </c>
      <c r="W69" s="132" t="e">
        <f t="shared" si="35"/>
        <v>#VALUE!</v>
      </c>
      <c r="X69" s="135" t="e">
        <f t="shared" si="36"/>
        <v>#VALUE!</v>
      </c>
      <c r="Y69" s="136" t="e">
        <f t="shared" si="37"/>
        <v>#VALUE!</v>
      </c>
      <c r="Z69" s="132" t="e">
        <f t="shared" si="38"/>
        <v>#VALUE!</v>
      </c>
      <c r="AA69" s="135" t="e">
        <f t="shared" si="39"/>
        <v>#VALUE!</v>
      </c>
      <c r="AB69" s="136" t="e">
        <f t="shared" si="40"/>
        <v>#VALUE!</v>
      </c>
      <c r="AC69" s="152" t="str">
        <f t="shared" si="44"/>
        <v>?</v>
      </c>
      <c r="AD69" s="148" t="str">
        <f t="shared" si="45"/>
        <v>?</v>
      </c>
      <c r="AE69" s="150" t="str">
        <f t="shared" si="46"/>
        <v>?</v>
      </c>
      <c r="AF69" s="153">
        <f t="shared" si="47"/>
        <v>2</v>
      </c>
      <c r="AG69" s="117">
        <f t="shared" si="48"/>
        <v>2</v>
      </c>
    </row>
    <row r="70" spans="2:33" ht="15" thickBot="1" x14ac:dyDescent="0.25">
      <c r="B70" s="70">
        <v>67</v>
      </c>
      <c r="C70" s="282">
        <v>3</v>
      </c>
      <c r="D70" s="283">
        <v>3.25</v>
      </c>
      <c r="E70" s="282">
        <v>2.5</v>
      </c>
      <c r="G70" s="70">
        <v>67</v>
      </c>
      <c r="H70" s="67">
        <f t="shared" ref="H70:H133" si="49">C70+0.5</f>
        <v>3.5</v>
      </c>
      <c r="I70" s="74">
        <f t="shared" ref="I70:I133" si="50">D70+0.5</f>
        <v>3.75</v>
      </c>
      <c r="J70" s="67">
        <f t="shared" ref="J70:J133" si="51">E70+0.5</f>
        <v>3</v>
      </c>
      <c r="K70" s="116"/>
      <c r="L70" s="70">
        <v>67</v>
      </c>
      <c r="M70" s="67">
        <f t="shared" si="41"/>
        <v>3.25</v>
      </c>
      <c r="N70" s="74">
        <f t="shared" si="42"/>
        <v>3.5</v>
      </c>
      <c r="O70" s="67">
        <f t="shared" si="43"/>
        <v>2.75</v>
      </c>
      <c r="Q70" s="123" t="str">
        <f>'1.a Erfassung BCS'!C68</f>
        <v>x</v>
      </c>
      <c r="R70" s="124" t="e">
        <f>'1.a Erfassung BCS'!F77</f>
        <v>#VALUE!</v>
      </c>
      <c r="S70" s="125" t="str">
        <f>'1.a Erfassung BCS'!D77</f>
        <v>x</v>
      </c>
      <c r="T70" s="132" t="e">
        <f t="shared" si="32"/>
        <v>#VALUE!</v>
      </c>
      <c r="U70" s="133" t="e">
        <f t="shared" si="33"/>
        <v>#VALUE!</v>
      </c>
      <c r="V70" s="134" t="e">
        <f t="shared" si="34"/>
        <v>#VALUE!</v>
      </c>
      <c r="W70" s="132" t="e">
        <f t="shared" si="35"/>
        <v>#VALUE!</v>
      </c>
      <c r="X70" s="135" t="e">
        <f t="shared" si="36"/>
        <v>#VALUE!</v>
      </c>
      <c r="Y70" s="136" t="e">
        <f t="shared" si="37"/>
        <v>#VALUE!</v>
      </c>
      <c r="Z70" s="132" t="e">
        <f t="shared" si="38"/>
        <v>#VALUE!</v>
      </c>
      <c r="AA70" s="135" t="e">
        <f t="shared" si="39"/>
        <v>#VALUE!</v>
      </c>
      <c r="AB70" s="136" t="e">
        <f t="shared" si="40"/>
        <v>#VALUE!</v>
      </c>
      <c r="AC70" s="152" t="str">
        <f t="shared" si="44"/>
        <v>?</v>
      </c>
      <c r="AD70" s="148" t="str">
        <f t="shared" si="45"/>
        <v>?</v>
      </c>
      <c r="AE70" s="150" t="str">
        <f t="shared" si="46"/>
        <v>?</v>
      </c>
      <c r="AF70" s="153">
        <f t="shared" si="47"/>
        <v>2</v>
      </c>
      <c r="AG70" s="117">
        <f t="shared" si="48"/>
        <v>2</v>
      </c>
    </row>
    <row r="71" spans="2:33" ht="15" thickBot="1" x14ac:dyDescent="0.25">
      <c r="B71" s="70">
        <v>68</v>
      </c>
      <c r="C71" s="282">
        <v>3</v>
      </c>
      <c r="D71" s="283">
        <v>3.25</v>
      </c>
      <c r="E71" s="282">
        <v>2.5</v>
      </c>
      <c r="G71" s="70">
        <v>68</v>
      </c>
      <c r="H71" s="67">
        <f t="shared" si="49"/>
        <v>3.5</v>
      </c>
      <c r="I71" s="74">
        <f t="shared" si="50"/>
        <v>3.75</v>
      </c>
      <c r="J71" s="67">
        <f t="shared" si="51"/>
        <v>3</v>
      </c>
      <c r="K71" s="116"/>
      <c r="L71" s="70">
        <v>68</v>
      </c>
      <c r="M71" s="67">
        <f t="shared" si="41"/>
        <v>3.25</v>
      </c>
      <c r="N71" s="74">
        <f t="shared" si="42"/>
        <v>3.5</v>
      </c>
      <c r="O71" s="67">
        <f t="shared" si="43"/>
        <v>2.75</v>
      </c>
      <c r="Q71" s="123" t="str">
        <f>'1.a Erfassung BCS'!C69</f>
        <v>x</v>
      </c>
      <c r="R71" s="124" t="e">
        <f>'1.a Erfassung BCS'!F78</f>
        <v>#VALUE!</v>
      </c>
      <c r="S71" s="125" t="str">
        <f>'1.a Erfassung BCS'!D78</f>
        <v>x</v>
      </c>
      <c r="T71" s="132" t="e">
        <f t="shared" si="32"/>
        <v>#VALUE!</v>
      </c>
      <c r="U71" s="133" t="e">
        <f t="shared" si="33"/>
        <v>#VALUE!</v>
      </c>
      <c r="V71" s="134" t="e">
        <f t="shared" si="34"/>
        <v>#VALUE!</v>
      </c>
      <c r="W71" s="132" t="e">
        <f t="shared" si="35"/>
        <v>#VALUE!</v>
      </c>
      <c r="X71" s="135" t="e">
        <f t="shared" si="36"/>
        <v>#VALUE!</v>
      </c>
      <c r="Y71" s="136" t="e">
        <f t="shared" si="37"/>
        <v>#VALUE!</v>
      </c>
      <c r="Z71" s="132" t="e">
        <f t="shared" si="38"/>
        <v>#VALUE!</v>
      </c>
      <c r="AA71" s="135" t="e">
        <f t="shared" si="39"/>
        <v>#VALUE!</v>
      </c>
      <c r="AB71" s="136" t="e">
        <f t="shared" si="40"/>
        <v>#VALUE!</v>
      </c>
      <c r="AC71" s="152" t="str">
        <f t="shared" si="44"/>
        <v>?</v>
      </c>
      <c r="AD71" s="148" t="str">
        <f t="shared" si="45"/>
        <v>?</v>
      </c>
      <c r="AE71" s="150" t="str">
        <f t="shared" si="46"/>
        <v>?</v>
      </c>
      <c r="AF71" s="153">
        <f t="shared" si="47"/>
        <v>2</v>
      </c>
      <c r="AG71" s="117">
        <f t="shared" si="48"/>
        <v>2</v>
      </c>
    </row>
    <row r="72" spans="2:33" ht="15" thickBot="1" x14ac:dyDescent="0.25">
      <c r="B72" s="70">
        <v>69</v>
      </c>
      <c r="C72" s="282">
        <v>3</v>
      </c>
      <c r="D72" s="283">
        <v>3.25</v>
      </c>
      <c r="E72" s="282">
        <v>2.5</v>
      </c>
      <c r="G72" s="70">
        <v>69</v>
      </c>
      <c r="H72" s="67">
        <f t="shared" si="49"/>
        <v>3.5</v>
      </c>
      <c r="I72" s="74">
        <f t="shared" si="50"/>
        <v>3.75</v>
      </c>
      <c r="J72" s="67">
        <f t="shared" si="51"/>
        <v>3</v>
      </c>
      <c r="K72" s="116"/>
      <c r="L72" s="70">
        <v>69</v>
      </c>
      <c r="M72" s="67">
        <f t="shared" si="41"/>
        <v>3.25</v>
      </c>
      <c r="N72" s="74">
        <f t="shared" si="42"/>
        <v>3.5</v>
      </c>
      <c r="O72" s="67">
        <f t="shared" si="43"/>
        <v>2.75</v>
      </c>
      <c r="Q72" s="123" t="str">
        <f>'1.a Erfassung BCS'!C70</f>
        <v>x</v>
      </c>
      <c r="R72" s="124" t="e">
        <f>'1.a Erfassung BCS'!F79</f>
        <v>#VALUE!</v>
      </c>
      <c r="S72" s="125" t="str">
        <f>'1.a Erfassung BCS'!D79</f>
        <v>x</v>
      </c>
      <c r="T72" s="132" t="e">
        <f t="shared" si="32"/>
        <v>#VALUE!</v>
      </c>
      <c r="U72" s="133" t="e">
        <f t="shared" si="33"/>
        <v>#VALUE!</v>
      </c>
      <c r="V72" s="134" t="e">
        <f t="shared" si="34"/>
        <v>#VALUE!</v>
      </c>
      <c r="W72" s="132" t="e">
        <f t="shared" si="35"/>
        <v>#VALUE!</v>
      </c>
      <c r="X72" s="135" t="e">
        <f t="shared" si="36"/>
        <v>#VALUE!</v>
      </c>
      <c r="Y72" s="136" t="e">
        <f t="shared" si="37"/>
        <v>#VALUE!</v>
      </c>
      <c r="Z72" s="132" t="e">
        <f t="shared" si="38"/>
        <v>#VALUE!</v>
      </c>
      <c r="AA72" s="135" t="e">
        <f t="shared" si="39"/>
        <v>#VALUE!</v>
      </c>
      <c r="AB72" s="136" t="e">
        <f t="shared" si="40"/>
        <v>#VALUE!</v>
      </c>
      <c r="AC72" s="152" t="str">
        <f t="shared" si="44"/>
        <v>?</v>
      </c>
      <c r="AD72" s="148" t="str">
        <f t="shared" si="45"/>
        <v>?</v>
      </c>
      <c r="AE72" s="150" t="str">
        <f t="shared" si="46"/>
        <v>?</v>
      </c>
      <c r="AF72" s="153">
        <f t="shared" si="47"/>
        <v>2</v>
      </c>
      <c r="AG72" s="117">
        <f t="shared" si="48"/>
        <v>2</v>
      </c>
    </row>
    <row r="73" spans="2:33" ht="15" thickBot="1" x14ac:dyDescent="0.25">
      <c r="B73" s="70">
        <v>70</v>
      </c>
      <c r="C73" s="282">
        <v>3</v>
      </c>
      <c r="D73" s="283">
        <v>3.25</v>
      </c>
      <c r="E73" s="282">
        <v>2.5</v>
      </c>
      <c r="G73" s="70">
        <v>70</v>
      </c>
      <c r="H73" s="67">
        <f t="shared" si="49"/>
        <v>3.5</v>
      </c>
      <c r="I73" s="74">
        <f t="shared" si="50"/>
        <v>3.75</v>
      </c>
      <c r="J73" s="67">
        <f t="shared" si="51"/>
        <v>3</v>
      </c>
      <c r="K73" s="116"/>
      <c r="L73" s="70">
        <v>70</v>
      </c>
      <c r="M73" s="67">
        <f t="shared" si="41"/>
        <v>3.25</v>
      </c>
      <c r="N73" s="74">
        <f t="shared" si="42"/>
        <v>3.5</v>
      </c>
      <c r="O73" s="67">
        <f t="shared" si="43"/>
        <v>2.75</v>
      </c>
      <c r="Q73" s="123" t="str">
        <f>'1.a Erfassung BCS'!C71</f>
        <v>x</v>
      </c>
      <c r="R73" s="124" t="e">
        <f>'1.a Erfassung BCS'!F80</f>
        <v>#VALUE!</v>
      </c>
      <c r="S73" s="125" t="str">
        <f>'1.a Erfassung BCS'!D80</f>
        <v>x</v>
      </c>
      <c r="T73" s="132" t="e">
        <f t="shared" si="32"/>
        <v>#VALUE!</v>
      </c>
      <c r="U73" s="133" t="e">
        <f t="shared" si="33"/>
        <v>#VALUE!</v>
      </c>
      <c r="V73" s="134" t="e">
        <f t="shared" si="34"/>
        <v>#VALUE!</v>
      </c>
      <c r="W73" s="132" t="e">
        <f t="shared" si="35"/>
        <v>#VALUE!</v>
      </c>
      <c r="X73" s="135" t="e">
        <f t="shared" si="36"/>
        <v>#VALUE!</v>
      </c>
      <c r="Y73" s="136" t="e">
        <f t="shared" si="37"/>
        <v>#VALUE!</v>
      </c>
      <c r="Z73" s="132" t="e">
        <f t="shared" si="38"/>
        <v>#VALUE!</v>
      </c>
      <c r="AA73" s="135" t="e">
        <f t="shared" si="39"/>
        <v>#VALUE!</v>
      </c>
      <c r="AB73" s="136" t="e">
        <f t="shared" si="40"/>
        <v>#VALUE!</v>
      </c>
      <c r="AC73" s="152" t="str">
        <f t="shared" si="44"/>
        <v>?</v>
      </c>
      <c r="AD73" s="148" t="str">
        <f t="shared" si="45"/>
        <v>?</v>
      </c>
      <c r="AE73" s="150" t="str">
        <f t="shared" si="46"/>
        <v>?</v>
      </c>
      <c r="AF73" s="153">
        <f t="shared" si="47"/>
        <v>2</v>
      </c>
      <c r="AG73" s="117">
        <f t="shared" si="48"/>
        <v>2</v>
      </c>
    </row>
    <row r="74" spans="2:33" ht="15" thickBot="1" x14ac:dyDescent="0.25">
      <c r="B74" s="70">
        <v>71</v>
      </c>
      <c r="C74" s="282">
        <v>3</v>
      </c>
      <c r="D74" s="283">
        <v>3.25</v>
      </c>
      <c r="E74" s="282">
        <v>2.5</v>
      </c>
      <c r="G74" s="70">
        <v>71</v>
      </c>
      <c r="H74" s="67">
        <f t="shared" si="49"/>
        <v>3.5</v>
      </c>
      <c r="I74" s="74">
        <f t="shared" si="50"/>
        <v>3.75</v>
      </c>
      <c r="J74" s="67">
        <f t="shared" si="51"/>
        <v>3</v>
      </c>
      <c r="K74" s="116"/>
      <c r="L74" s="70">
        <v>71</v>
      </c>
      <c r="M74" s="67">
        <f t="shared" si="41"/>
        <v>3.25</v>
      </c>
      <c r="N74" s="74">
        <f t="shared" si="42"/>
        <v>3.5</v>
      </c>
      <c r="O74" s="67">
        <f t="shared" si="43"/>
        <v>2.75</v>
      </c>
      <c r="Q74" s="123" t="str">
        <f>'1.a Erfassung BCS'!C72</f>
        <v>x</v>
      </c>
      <c r="R74" s="124" t="e">
        <f>'1.a Erfassung BCS'!F81</f>
        <v>#VALUE!</v>
      </c>
      <c r="S74" s="125" t="str">
        <f>'1.a Erfassung BCS'!D81</f>
        <v>x</v>
      </c>
      <c r="T74" s="132" t="e">
        <f t="shared" si="32"/>
        <v>#VALUE!</v>
      </c>
      <c r="U74" s="133" t="e">
        <f t="shared" si="33"/>
        <v>#VALUE!</v>
      </c>
      <c r="V74" s="134" t="e">
        <f t="shared" si="34"/>
        <v>#VALUE!</v>
      </c>
      <c r="W74" s="132" t="e">
        <f t="shared" si="35"/>
        <v>#VALUE!</v>
      </c>
      <c r="X74" s="135" t="e">
        <f t="shared" si="36"/>
        <v>#VALUE!</v>
      </c>
      <c r="Y74" s="136" t="e">
        <f t="shared" si="37"/>
        <v>#VALUE!</v>
      </c>
      <c r="Z74" s="132" t="e">
        <f t="shared" si="38"/>
        <v>#VALUE!</v>
      </c>
      <c r="AA74" s="135" t="e">
        <f t="shared" si="39"/>
        <v>#VALUE!</v>
      </c>
      <c r="AB74" s="136" t="e">
        <f t="shared" si="40"/>
        <v>#VALUE!</v>
      </c>
      <c r="AC74" s="152" t="str">
        <f t="shared" si="44"/>
        <v>?</v>
      </c>
      <c r="AD74" s="148" t="str">
        <f t="shared" si="45"/>
        <v>?</v>
      </c>
      <c r="AE74" s="150" t="str">
        <f t="shared" si="46"/>
        <v>?</v>
      </c>
      <c r="AF74" s="153">
        <f t="shared" si="47"/>
        <v>2</v>
      </c>
      <c r="AG74" s="117">
        <f t="shared" si="48"/>
        <v>2</v>
      </c>
    </row>
    <row r="75" spans="2:33" ht="15" thickBot="1" x14ac:dyDescent="0.25">
      <c r="B75" s="70">
        <v>72</v>
      </c>
      <c r="C75" s="282">
        <v>3</v>
      </c>
      <c r="D75" s="283">
        <v>3.25</v>
      </c>
      <c r="E75" s="282">
        <v>2.5</v>
      </c>
      <c r="G75" s="70">
        <v>72</v>
      </c>
      <c r="H75" s="67">
        <f t="shared" si="49"/>
        <v>3.5</v>
      </c>
      <c r="I75" s="74">
        <f t="shared" si="50"/>
        <v>3.75</v>
      </c>
      <c r="J75" s="67">
        <f t="shared" si="51"/>
        <v>3</v>
      </c>
      <c r="K75" s="116"/>
      <c r="L75" s="70">
        <v>72</v>
      </c>
      <c r="M75" s="67">
        <f t="shared" si="41"/>
        <v>3.25</v>
      </c>
      <c r="N75" s="74">
        <f t="shared" si="42"/>
        <v>3.5</v>
      </c>
      <c r="O75" s="67">
        <f t="shared" si="43"/>
        <v>2.75</v>
      </c>
      <c r="Q75" s="123" t="str">
        <f>'1.a Erfassung BCS'!C73</f>
        <v>x</v>
      </c>
      <c r="R75" s="124" t="e">
        <f>'1.a Erfassung BCS'!F82</f>
        <v>#VALUE!</v>
      </c>
      <c r="S75" s="125" t="str">
        <f>'1.a Erfassung BCS'!D82</f>
        <v>x</v>
      </c>
      <c r="T75" s="132" t="e">
        <f t="shared" si="32"/>
        <v>#VALUE!</v>
      </c>
      <c r="U75" s="133" t="e">
        <f t="shared" si="33"/>
        <v>#VALUE!</v>
      </c>
      <c r="V75" s="134" t="e">
        <f t="shared" si="34"/>
        <v>#VALUE!</v>
      </c>
      <c r="W75" s="132" t="e">
        <f t="shared" si="35"/>
        <v>#VALUE!</v>
      </c>
      <c r="X75" s="135" t="e">
        <f t="shared" si="36"/>
        <v>#VALUE!</v>
      </c>
      <c r="Y75" s="136" t="e">
        <f t="shared" si="37"/>
        <v>#VALUE!</v>
      </c>
      <c r="Z75" s="132" t="e">
        <f t="shared" si="38"/>
        <v>#VALUE!</v>
      </c>
      <c r="AA75" s="135" t="e">
        <f t="shared" si="39"/>
        <v>#VALUE!</v>
      </c>
      <c r="AB75" s="136" t="e">
        <f t="shared" si="40"/>
        <v>#VALUE!</v>
      </c>
      <c r="AC75" s="152" t="str">
        <f t="shared" si="44"/>
        <v>?</v>
      </c>
      <c r="AD75" s="148" t="str">
        <f t="shared" si="45"/>
        <v>?</v>
      </c>
      <c r="AE75" s="150" t="str">
        <f t="shared" si="46"/>
        <v>?</v>
      </c>
      <c r="AF75" s="153">
        <f t="shared" si="47"/>
        <v>2</v>
      </c>
      <c r="AG75" s="117">
        <f t="shared" si="48"/>
        <v>2</v>
      </c>
    </row>
    <row r="76" spans="2:33" ht="15" thickBot="1" x14ac:dyDescent="0.25">
      <c r="B76" s="70">
        <v>73</v>
      </c>
      <c r="C76" s="282">
        <v>3</v>
      </c>
      <c r="D76" s="283">
        <v>3.25</v>
      </c>
      <c r="E76" s="282">
        <v>2.5</v>
      </c>
      <c r="G76" s="70">
        <v>73</v>
      </c>
      <c r="H76" s="67">
        <f t="shared" si="49"/>
        <v>3.5</v>
      </c>
      <c r="I76" s="74">
        <f t="shared" si="50"/>
        <v>3.75</v>
      </c>
      <c r="J76" s="67">
        <f t="shared" si="51"/>
        <v>3</v>
      </c>
      <c r="K76" s="116"/>
      <c r="L76" s="70">
        <v>73</v>
      </c>
      <c r="M76" s="67">
        <f t="shared" si="41"/>
        <v>3.25</v>
      </c>
      <c r="N76" s="74">
        <f t="shared" si="42"/>
        <v>3.5</v>
      </c>
      <c r="O76" s="67">
        <f t="shared" si="43"/>
        <v>2.75</v>
      </c>
      <c r="Q76" s="123" t="str">
        <f>'1.a Erfassung BCS'!C74</f>
        <v>x</v>
      </c>
      <c r="R76" s="124" t="e">
        <f>'1.a Erfassung BCS'!F83</f>
        <v>#VALUE!</v>
      </c>
      <c r="S76" s="125" t="str">
        <f>'1.a Erfassung BCS'!D83</f>
        <v>x</v>
      </c>
      <c r="T76" s="132" t="e">
        <f t="shared" si="32"/>
        <v>#VALUE!</v>
      </c>
      <c r="U76" s="133" t="e">
        <f t="shared" si="33"/>
        <v>#VALUE!</v>
      </c>
      <c r="V76" s="134" t="e">
        <f t="shared" si="34"/>
        <v>#VALUE!</v>
      </c>
      <c r="W76" s="132" t="e">
        <f t="shared" si="35"/>
        <v>#VALUE!</v>
      </c>
      <c r="X76" s="135" t="e">
        <f t="shared" si="36"/>
        <v>#VALUE!</v>
      </c>
      <c r="Y76" s="136" t="e">
        <f t="shared" si="37"/>
        <v>#VALUE!</v>
      </c>
      <c r="Z76" s="132" t="e">
        <f t="shared" si="38"/>
        <v>#VALUE!</v>
      </c>
      <c r="AA76" s="135" t="e">
        <f t="shared" si="39"/>
        <v>#VALUE!</v>
      </c>
      <c r="AB76" s="136" t="e">
        <f t="shared" si="40"/>
        <v>#VALUE!</v>
      </c>
      <c r="AC76" s="152" t="str">
        <f t="shared" si="44"/>
        <v>?</v>
      </c>
      <c r="AD76" s="148" t="str">
        <f t="shared" si="45"/>
        <v>?</v>
      </c>
      <c r="AE76" s="150" t="str">
        <f t="shared" si="46"/>
        <v>?</v>
      </c>
      <c r="AF76" s="153">
        <f t="shared" si="47"/>
        <v>2</v>
      </c>
      <c r="AG76" s="117">
        <f t="shared" si="48"/>
        <v>2</v>
      </c>
    </row>
    <row r="77" spans="2:33" ht="15" thickBot="1" x14ac:dyDescent="0.25">
      <c r="B77" s="70">
        <v>74</v>
      </c>
      <c r="C77" s="282">
        <v>3</v>
      </c>
      <c r="D77" s="283">
        <v>3.25</v>
      </c>
      <c r="E77" s="282">
        <v>2.5</v>
      </c>
      <c r="G77" s="70">
        <v>74</v>
      </c>
      <c r="H77" s="67">
        <f t="shared" si="49"/>
        <v>3.5</v>
      </c>
      <c r="I77" s="74">
        <f t="shared" si="50"/>
        <v>3.75</v>
      </c>
      <c r="J77" s="67">
        <f t="shared" si="51"/>
        <v>3</v>
      </c>
      <c r="K77" s="116"/>
      <c r="L77" s="70">
        <v>74</v>
      </c>
      <c r="M77" s="67">
        <f t="shared" si="41"/>
        <v>3.25</v>
      </c>
      <c r="N77" s="74">
        <f t="shared" si="42"/>
        <v>3.5</v>
      </c>
      <c r="O77" s="67">
        <f t="shared" si="43"/>
        <v>2.75</v>
      </c>
      <c r="Q77" s="123" t="str">
        <f>'1.a Erfassung BCS'!C75</f>
        <v>x</v>
      </c>
      <c r="R77" s="124" t="e">
        <f>'1.a Erfassung BCS'!F84</f>
        <v>#VALUE!</v>
      </c>
      <c r="S77" s="125" t="str">
        <f>'1.a Erfassung BCS'!D84</f>
        <v>x</v>
      </c>
      <c r="T77" s="132" t="e">
        <f t="shared" si="32"/>
        <v>#VALUE!</v>
      </c>
      <c r="U77" s="133" t="e">
        <f t="shared" si="33"/>
        <v>#VALUE!</v>
      </c>
      <c r="V77" s="134" t="e">
        <f t="shared" si="34"/>
        <v>#VALUE!</v>
      </c>
      <c r="W77" s="132" t="e">
        <f t="shared" si="35"/>
        <v>#VALUE!</v>
      </c>
      <c r="X77" s="135" t="e">
        <f t="shared" si="36"/>
        <v>#VALUE!</v>
      </c>
      <c r="Y77" s="136" t="e">
        <f t="shared" si="37"/>
        <v>#VALUE!</v>
      </c>
      <c r="Z77" s="132" t="e">
        <f t="shared" si="38"/>
        <v>#VALUE!</v>
      </c>
      <c r="AA77" s="135" t="e">
        <f t="shared" si="39"/>
        <v>#VALUE!</v>
      </c>
      <c r="AB77" s="136" t="e">
        <f t="shared" si="40"/>
        <v>#VALUE!</v>
      </c>
      <c r="AC77" s="152" t="str">
        <f t="shared" si="44"/>
        <v>?</v>
      </c>
      <c r="AD77" s="148" t="str">
        <f t="shared" si="45"/>
        <v>?</v>
      </c>
      <c r="AE77" s="150" t="str">
        <f t="shared" si="46"/>
        <v>?</v>
      </c>
      <c r="AF77" s="153">
        <f t="shared" si="47"/>
        <v>2</v>
      </c>
      <c r="AG77" s="117">
        <f t="shared" si="48"/>
        <v>2</v>
      </c>
    </row>
    <row r="78" spans="2:33" ht="15" thickBot="1" x14ac:dyDescent="0.25">
      <c r="B78" s="70">
        <v>75</v>
      </c>
      <c r="C78" s="282">
        <v>3</v>
      </c>
      <c r="D78" s="283">
        <v>3.25</v>
      </c>
      <c r="E78" s="282">
        <v>2.5</v>
      </c>
      <c r="G78" s="70">
        <v>75</v>
      </c>
      <c r="H78" s="67">
        <f t="shared" si="49"/>
        <v>3.5</v>
      </c>
      <c r="I78" s="74">
        <f t="shared" si="50"/>
        <v>3.75</v>
      </c>
      <c r="J78" s="67">
        <f t="shared" si="51"/>
        <v>3</v>
      </c>
      <c r="K78" s="116"/>
      <c r="L78" s="70">
        <v>75</v>
      </c>
      <c r="M78" s="67">
        <f t="shared" si="41"/>
        <v>3.25</v>
      </c>
      <c r="N78" s="74">
        <f t="shared" si="42"/>
        <v>3.5</v>
      </c>
      <c r="O78" s="67">
        <f t="shared" si="43"/>
        <v>2.75</v>
      </c>
      <c r="Q78" s="123" t="str">
        <f>'1.a Erfassung BCS'!C76</f>
        <v>x</v>
      </c>
      <c r="R78" s="124" t="e">
        <f>'1.a Erfassung BCS'!F85</f>
        <v>#VALUE!</v>
      </c>
      <c r="S78" s="125" t="str">
        <f>'1.a Erfassung BCS'!D85</f>
        <v>x</v>
      </c>
      <c r="T78" s="132" t="e">
        <f t="shared" si="32"/>
        <v>#VALUE!</v>
      </c>
      <c r="U78" s="133" t="e">
        <f t="shared" si="33"/>
        <v>#VALUE!</v>
      </c>
      <c r="V78" s="134" t="e">
        <f t="shared" si="34"/>
        <v>#VALUE!</v>
      </c>
      <c r="W78" s="132" t="e">
        <f t="shared" si="35"/>
        <v>#VALUE!</v>
      </c>
      <c r="X78" s="135" t="e">
        <f t="shared" si="36"/>
        <v>#VALUE!</v>
      </c>
      <c r="Y78" s="136" t="e">
        <f t="shared" si="37"/>
        <v>#VALUE!</v>
      </c>
      <c r="Z78" s="132" t="e">
        <f t="shared" si="38"/>
        <v>#VALUE!</v>
      </c>
      <c r="AA78" s="135" t="e">
        <f t="shared" si="39"/>
        <v>#VALUE!</v>
      </c>
      <c r="AB78" s="136" t="e">
        <f t="shared" si="40"/>
        <v>#VALUE!</v>
      </c>
      <c r="AC78" s="152" t="str">
        <f t="shared" si="44"/>
        <v>?</v>
      </c>
      <c r="AD78" s="148" t="str">
        <f t="shared" si="45"/>
        <v>?</v>
      </c>
      <c r="AE78" s="150" t="str">
        <f t="shared" si="46"/>
        <v>?</v>
      </c>
      <c r="AF78" s="153">
        <f t="shared" si="47"/>
        <v>2</v>
      </c>
      <c r="AG78" s="117">
        <f t="shared" si="48"/>
        <v>2</v>
      </c>
    </row>
    <row r="79" spans="2:33" ht="15" thickBot="1" x14ac:dyDescent="0.25">
      <c r="B79" s="70">
        <v>76</v>
      </c>
      <c r="C79" s="282">
        <v>3</v>
      </c>
      <c r="D79" s="283">
        <v>3.25</v>
      </c>
      <c r="E79" s="282">
        <v>2.5</v>
      </c>
      <c r="G79" s="70">
        <v>76</v>
      </c>
      <c r="H79" s="67">
        <f t="shared" si="49"/>
        <v>3.5</v>
      </c>
      <c r="I79" s="74">
        <f t="shared" si="50"/>
        <v>3.75</v>
      </c>
      <c r="J79" s="67">
        <f t="shared" si="51"/>
        <v>3</v>
      </c>
      <c r="K79" s="116"/>
      <c r="L79" s="70">
        <v>76</v>
      </c>
      <c r="M79" s="67">
        <f t="shared" si="41"/>
        <v>3.25</v>
      </c>
      <c r="N79" s="74">
        <f t="shared" si="42"/>
        <v>3.5</v>
      </c>
      <c r="O79" s="67">
        <f t="shared" si="43"/>
        <v>2.75</v>
      </c>
      <c r="Q79" s="123" t="str">
        <f>'1.a Erfassung BCS'!C77</f>
        <v>x</v>
      </c>
      <c r="R79" s="124" t="e">
        <f>'1.a Erfassung BCS'!F86</f>
        <v>#VALUE!</v>
      </c>
      <c r="S79" s="125" t="str">
        <f>'1.a Erfassung BCS'!D86</f>
        <v>x</v>
      </c>
      <c r="T79" s="132" t="e">
        <f t="shared" si="32"/>
        <v>#VALUE!</v>
      </c>
      <c r="U79" s="133" t="e">
        <f t="shared" si="33"/>
        <v>#VALUE!</v>
      </c>
      <c r="V79" s="134" t="e">
        <f t="shared" si="34"/>
        <v>#VALUE!</v>
      </c>
      <c r="W79" s="132" t="e">
        <f t="shared" si="35"/>
        <v>#VALUE!</v>
      </c>
      <c r="X79" s="135" t="e">
        <f t="shared" si="36"/>
        <v>#VALUE!</v>
      </c>
      <c r="Y79" s="136" t="e">
        <f t="shared" si="37"/>
        <v>#VALUE!</v>
      </c>
      <c r="Z79" s="132" t="e">
        <f t="shared" si="38"/>
        <v>#VALUE!</v>
      </c>
      <c r="AA79" s="135" t="e">
        <f t="shared" si="39"/>
        <v>#VALUE!</v>
      </c>
      <c r="AB79" s="136" t="e">
        <f t="shared" si="40"/>
        <v>#VALUE!</v>
      </c>
      <c r="AC79" s="152" t="str">
        <f t="shared" si="44"/>
        <v>?</v>
      </c>
      <c r="AD79" s="148" t="str">
        <f t="shared" si="45"/>
        <v>?</v>
      </c>
      <c r="AE79" s="150" t="str">
        <f t="shared" si="46"/>
        <v>?</v>
      </c>
      <c r="AF79" s="153">
        <f t="shared" si="47"/>
        <v>2</v>
      </c>
      <c r="AG79" s="117">
        <f t="shared" si="48"/>
        <v>2</v>
      </c>
    </row>
    <row r="80" spans="2:33" ht="15" thickBot="1" x14ac:dyDescent="0.25">
      <c r="B80" s="70">
        <v>77</v>
      </c>
      <c r="C80" s="282">
        <v>3</v>
      </c>
      <c r="D80" s="283">
        <v>3.25</v>
      </c>
      <c r="E80" s="282">
        <v>2.5</v>
      </c>
      <c r="G80" s="70">
        <v>77</v>
      </c>
      <c r="H80" s="67">
        <f t="shared" si="49"/>
        <v>3.5</v>
      </c>
      <c r="I80" s="74">
        <f t="shared" si="50"/>
        <v>3.75</v>
      </c>
      <c r="J80" s="67">
        <f t="shared" si="51"/>
        <v>3</v>
      </c>
      <c r="K80" s="116"/>
      <c r="L80" s="70">
        <v>77</v>
      </c>
      <c r="M80" s="67">
        <f t="shared" si="41"/>
        <v>3.25</v>
      </c>
      <c r="N80" s="74">
        <f t="shared" si="42"/>
        <v>3.5</v>
      </c>
      <c r="O80" s="67">
        <f t="shared" si="43"/>
        <v>2.75</v>
      </c>
      <c r="Q80" s="123" t="str">
        <f>'1.a Erfassung BCS'!C78</f>
        <v>x</v>
      </c>
      <c r="R80" s="124" t="e">
        <f>'1.a Erfassung BCS'!F87</f>
        <v>#VALUE!</v>
      </c>
      <c r="S80" s="125" t="str">
        <f>'1.a Erfassung BCS'!D87</f>
        <v>x</v>
      </c>
      <c r="T80" s="132" t="e">
        <f t="shared" si="32"/>
        <v>#VALUE!</v>
      </c>
      <c r="U80" s="133" t="e">
        <f t="shared" si="33"/>
        <v>#VALUE!</v>
      </c>
      <c r="V80" s="134" t="e">
        <f t="shared" si="34"/>
        <v>#VALUE!</v>
      </c>
      <c r="W80" s="132" t="e">
        <f t="shared" si="35"/>
        <v>#VALUE!</v>
      </c>
      <c r="X80" s="135" t="e">
        <f t="shared" si="36"/>
        <v>#VALUE!</v>
      </c>
      <c r="Y80" s="136" t="e">
        <f t="shared" si="37"/>
        <v>#VALUE!</v>
      </c>
      <c r="Z80" s="132" t="e">
        <f t="shared" si="38"/>
        <v>#VALUE!</v>
      </c>
      <c r="AA80" s="135" t="e">
        <f t="shared" si="39"/>
        <v>#VALUE!</v>
      </c>
      <c r="AB80" s="136" t="e">
        <f t="shared" si="40"/>
        <v>#VALUE!</v>
      </c>
      <c r="AC80" s="152" t="str">
        <f t="shared" si="44"/>
        <v>?</v>
      </c>
      <c r="AD80" s="148" t="str">
        <f t="shared" si="45"/>
        <v>?</v>
      </c>
      <c r="AE80" s="150" t="str">
        <f t="shared" si="46"/>
        <v>?</v>
      </c>
      <c r="AF80" s="153">
        <f t="shared" si="47"/>
        <v>2</v>
      </c>
      <c r="AG80" s="117">
        <f t="shared" si="48"/>
        <v>2</v>
      </c>
    </row>
    <row r="81" spans="2:33" ht="15" thickBot="1" x14ac:dyDescent="0.25">
      <c r="B81" s="70">
        <v>78</v>
      </c>
      <c r="C81" s="282">
        <v>3</v>
      </c>
      <c r="D81" s="283">
        <v>3.25</v>
      </c>
      <c r="E81" s="282">
        <v>2.5</v>
      </c>
      <c r="G81" s="70">
        <v>78</v>
      </c>
      <c r="H81" s="67">
        <f t="shared" si="49"/>
        <v>3.5</v>
      </c>
      <c r="I81" s="74">
        <f t="shared" si="50"/>
        <v>3.75</v>
      </c>
      <c r="J81" s="67">
        <f t="shared" si="51"/>
        <v>3</v>
      </c>
      <c r="K81" s="116"/>
      <c r="L81" s="70">
        <v>78</v>
      </c>
      <c r="M81" s="67">
        <f t="shared" si="41"/>
        <v>3.25</v>
      </c>
      <c r="N81" s="74">
        <f t="shared" si="42"/>
        <v>3.5</v>
      </c>
      <c r="O81" s="67">
        <f t="shared" si="43"/>
        <v>2.75</v>
      </c>
      <c r="Q81" s="123" t="str">
        <f>'1.a Erfassung BCS'!C79</f>
        <v>x</v>
      </c>
      <c r="R81" s="124" t="e">
        <f>'1.a Erfassung BCS'!F88</f>
        <v>#VALUE!</v>
      </c>
      <c r="S81" s="125" t="str">
        <f>'1.a Erfassung BCS'!D88</f>
        <v>x</v>
      </c>
      <c r="T81" s="132" t="e">
        <f t="shared" si="32"/>
        <v>#VALUE!</v>
      </c>
      <c r="U81" s="133" t="e">
        <f t="shared" si="33"/>
        <v>#VALUE!</v>
      </c>
      <c r="V81" s="134" t="e">
        <f t="shared" si="34"/>
        <v>#VALUE!</v>
      </c>
      <c r="W81" s="132" t="e">
        <f t="shared" si="35"/>
        <v>#VALUE!</v>
      </c>
      <c r="X81" s="135" t="e">
        <f t="shared" si="36"/>
        <v>#VALUE!</v>
      </c>
      <c r="Y81" s="136" t="e">
        <f t="shared" si="37"/>
        <v>#VALUE!</v>
      </c>
      <c r="Z81" s="132" t="e">
        <f t="shared" si="38"/>
        <v>#VALUE!</v>
      </c>
      <c r="AA81" s="135" t="e">
        <f t="shared" si="39"/>
        <v>#VALUE!</v>
      </c>
      <c r="AB81" s="136" t="e">
        <f t="shared" si="40"/>
        <v>#VALUE!</v>
      </c>
      <c r="AC81" s="152" t="str">
        <f t="shared" si="44"/>
        <v>?</v>
      </c>
      <c r="AD81" s="148" t="str">
        <f t="shared" si="45"/>
        <v>?</v>
      </c>
      <c r="AE81" s="150" t="str">
        <f t="shared" si="46"/>
        <v>?</v>
      </c>
      <c r="AF81" s="153">
        <f t="shared" si="47"/>
        <v>2</v>
      </c>
      <c r="AG81" s="117">
        <f t="shared" si="48"/>
        <v>2</v>
      </c>
    </row>
    <row r="82" spans="2:33" ht="15" thickBot="1" x14ac:dyDescent="0.25">
      <c r="B82" s="70">
        <v>79</v>
      </c>
      <c r="C82" s="282">
        <v>3</v>
      </c>
      <c r="D82" s="283">
        <v>3.25</v>
      </c>
      <c r="E82" s="282">
        <v>2.5</v>
      </c>
      <c r="G82" s="70">
        <v>79</v>
      </c>
      <c r="H82" s="67">
        <f t="shared" si="49"/>
        <v>3.5</v>
      </c>
      <c r="I82" s="74">
        <f t="shared" si="50"/>
        <v>3.75</v>
      </c>
      <c r="J82" s="67">
        <f t="shared" si="51"/>
        <v>3</v>
      </c>
      <c r="K82" s="116"/>
      <c r="L82" s="70">
        <v>79</v>
      </c>
      <c r="M82" s="67">
        <f t="shared" si="41"/>
        <v>3.25</v>
      </c>
      <c r="N82" s="74">
        <f t="shared" si="42"/>
        <v>3.5</v>
      </c>
      <c r="O82" s="67">
        <f t="shared" si="43"/>
        <v>2.75</v>
      </c>
      <c r="Q82" s="123" t="str">
        <f>'1.a Erfassung BCS'!C80</f>
        <v>x</v>
      </c>
      <c r="R82" s="124" t="e">
        <f>'1.a Erfassung BCS'!F89</f>
        <v>#VALUE!</v>
      </c>
      <c r="S82" s="125" t="str">
        <f>'1.a Erfassung BCS'!D89</f>
        <v>x</v>
      </c>
      <c r="T82" s="132" t="e">
        <f t="shared" si="32"/>
        <v>#VALUE!</v>
      </c>
      <c r="U82" s="133" t="e">
        <f t="shared" si="33"/>
        <v>#VALUE!</v>
      </c>
      <c r="V82" s="134" t="e">
        <f t="shared" si="34"/>
        <v>#VALUE!</v>
      </c>
      <c r="W82" s="132" t="e">
        <f t="shared" si="35"/>
        <v>#VALUE!</v>
      </c>
      <c r="X82" s="135" t="e">
        <f t="shared" si="36"/>
        <v>#VALUE!</v>
      </c>
      <c r="Y82" s="136" t="e">
        <f t="shared" si="37"/>
        <v>#VALUE!</v>
      </c>
      <c r="Z82" s="132" t="e">
        <f t="shared" si="38"/>
        <v>#VALUE!</v>
      </c>
      <c r="AA82" s="135" t="e">
        <f t="shared" si="39"/>
        <v>#VALUE!</v>
      </c>
      <c r="AB82" s="136" t="e">
        <f t="shared" si="40"/>
        <v>#VALUE!</v>
      </c>
      <c r="AC82" s="152" t="str">
        <f t="shared" si="44"/>
        <v>?</v>
      </c>
      <c r="AD82" s="148" t="str">
        <f t="shared" si="45"/>
        <v>?</v>
      </c>
      <c r="AE82" s="150" t="str">
        <f t="shared" si="46"/>
        <v>?</v>
      </c>
      <c r="AF82" s="153">
        <f t="shared" si="47"/>
        <v>2</v>
      </c>
      <c r="AG82" s="117">
        <f t="shared" si="48"/>
        <v>2</v>
      </c>
    </row>
    <row r="83" spans="2:33" ht="15" thickBot="1" x14ac:dyDescent="0.25">
      <c r="B83" s="70">
        <v>80</v>
      </c>
      <c r="C83" s="282">
        <v>3</v>
      </c>
      <c r="D83" s="283">
        <v>3.25</v>
      </c>
      <c r="E83" s="282">
        <v>2.5</v>
      </c>
      <c r="G83" s="70">
        <v>80</v>
      </c>
      <c r="H83" s="67">
        <f t="shared" si="49"/>
        <v>3.5</v>
      </c>
      <c r="I83" s="74">
        <f t="shared" si="50"/>
        <v>3.75</v>
      </c>
      <c r="J83" s="67">
        <f t="shared" si="51"/>
        <v>3</v>
      </c>
      <c r="K83" s="116"/>
      <c r="L83" s="70">
        <v>80</v>
      </c>
      <c r="M83" s="67">
        <f t="shared" si="41"/>
        <v>3.25</v>
      </c>
      <c r="N83" s="74">
        <f t="shared" si="42"/>
        <v>3.5</v>
      </c>
      <c r="O83" s="67">
        <f t="shared" si="43"/>
        <v>2.75</v>
      </c>
      <c r="Q83" s="123" t="str">
        <f>'1.a Erfassung BCS'!C81</f>
        <v>x</v>
      </c>
      <c r="R83" s="124" t="e">
        <f>'1.a Erfassung BCS'!F90</f>
        <v>#VALUE!</v>
      </c>
      <c r="S83" s="125" t="str">
        <f>'1.a Erfassung BCS'!D90</f>
        <v>x</v>
      </c>
      <c r="T83" s="132" t="e">
        <f t="shared" si="32"/>
        <v>#VALUE!</v>
      </c>
      <c r="U83" s="133" t="e">
        <f t="shared" si="33"/>
        <v>#VALUE!</v>
      </c>
      <c r="V83" s="134" t="e">
        <f t="shared" si="34"/>
        <v>#VALUE!</v>
      </c>
      <c r="W83" s="132" t="e">
        <f t="shared" si="35"/>
        <v>#VALUE!</v>
      </c>
      <c r="X83" s="135" t="e">
        <f t="shared" si="36"/>
        <v>#VALUE!</v>
      </c>
      <c r="Y83" s="136" t="e">
        <f t="shared" si="37"/>
        <v>#VALUE!</v>
      </c>
      <c r="Z83" s="132" t="e">
        <f t="shared" si="38"/>
        <v>#VALUE!</v>
      </c>
      <c r="AA83" s="135" t="e">
        <f t="shared" si="39"/>
        <v>#VALUE!</v>
      </c>
      <c r="AB83" s="136" t="e">
        <f t="shared" si="40"/>
        <v>#VALUE!</v>
      </c>
      <c r="AC83" s="152" t="str">
        <f t="shared" si="44"/>
        <v>?</v>
      </c>
      <c r="AD83" s="148" t="str">
        <f t="shared" si="45"/>
        <v>?</v>
      </c>
      <c r="AE83" s="150" t="str">
        <f t="shared" si="46"/>
        <v>?</v>
      </c>
      <c r="AF83" s="153">
        <f t="shared" si="47"/>
        <v>2</v>
      </c>
      <c r="AG83" s="117">
        <f t="shared" si="48"/>
        <v>2</v>
      </c>
    </row>
    <row r="84" spans="2:33" ht="15" thickBot="1" x14ac:dyDescent="0.25">
      <c r="B84" s="70">
        <v>81</v>
      </c>
      <c r="C84" s="282">
        <v>3</v>
      </c>
      <c r="D84" s="283">
        <v>3.25</v>
      </c>
      <c r="E84" s="282">
        <v>2.5</v>
      </c>
      <c r="G84" s="70">
        <v>81</v>
      </c>
      <c r="H84" s="67">
        <f t="shared" si="49"/>
        <v>3.5</v>
      </c>
      <c r="I84" s="74">
        <f t="shared" si="50"/>
        <v>3.75</v>
      </c>
      <c r="J84" s="67">
        <f t="shared" si="51"/>
        <v>3</v>
      </c>
      <c r="K84" s="116"/>
      <c r="L84" s="70">
        <v>81</v>
      </c>
      <c r="M84" s="67">
        <f t="shared" si="41"/>
        <v>3.25</v>
      </c>
      <c r="N84" s="74">
        <f t="shared" si="42"/>
        <v>3.5</v>
      </c>
      <c r="O84" s="67">
        <f t="shared" si="43"/>
        <v>2.75</v>
      </c>
      <c r="Q84" s="123" t="str">
        <f>'1.a Erfassung BCS'!C82</f>
        <v>x</v>
      </c>
      <c r="R84" s="124" t="e">
        <f>'1.a Erfassung BCS'!F91</f>
        <v>#VALUE!</v>
      </c>
      <c r="S84" s="125" t="str">
        <f>'1.a Erfassung BCS'!D91</f>
        <v>x</v>
      </c>
      <c r="T84" s="132" t="e">
        <f t="shared" si="32"/>
        <v>#VALUE!</v>
      </c>
      <c r="U84" s="133" t="e">
        <f t="shared" si="33"/>
        <v>#VALUE!</v>
      </c>
      <c r="V84" s="134" t="e">
        <f t="shared" si="34"/>
        <v>#VALUE!</v>
      </c>
      <c r="W84" s="132" t="e">
        <f t="shared" si="35"/>
        <v>#VALUE!</v>
      </c>
      <c r="X84" s="135" t="e">
        <f t="shared" si="36"/>
        <v>#VALUE!</v>
      </c>
      <c r="Y84" s="136" t="e">
        <f t="shared" si="37"/>
        <v>#VALUE!</v>
      </c>
      <c r="Z84" s="132" t="e">
        <f t="shared" si="38"/>
        <v>#VALUE!</v>
      </c>
      <c r="AA84" s="135" t="e">
        <f t="shared" si="39"/>
        <v>#VALUE!</v>
      </c>
      <c r="AB84" s="136" t="e">
        <f t="shared" si="40"/>
        <v>#VALUE!</v>
      </c>
      <c r="AC84" s="152" t="str">
        <f t="shared" si="44"/>
        <v>?</v>
      </c>
      <c r="AD84" s="148" t="str">
        <f t="shared" si="45"/>
        <v>?</v>
      </c>
      <c r="AE84" s="150" t="str">
        <f t="shared" si="46"/>
        <v>?</v>
      </c>
      <c r="AF84" s="153">
        <f t="shared" si="47"/>
        <v>2</v>
      </c>
      <c r="AG84" s="117">
        <f t="shared" si="48"/>
        <v>2</v>
      </c>
    </row>
    <row r="85" spans="2:33" ht="15" thickBot="1" x14ac:dyDescent="0.25">
      <c r="B85" s="70">
        <v>82</v>
      </c>
      <c r="C85" s="282">
        <v>3</v>
      </c>
      <c r="D85" s="283">
        <v>3.25</v>
      </c>
      <c r="E85" s="282">
        <v>2.5</v>
      </c>
      <c r="G85" s="70">
        <v>82</v>
      </c>
      <c r="H85" s="67">
        <f t="shared" si="49"/>
        <v>3.5</v>
      </c>
      <c r="I85" s="74">
        <f t="shared" si="50"/>
        <v>3.75</v>
      </c>
      <c r="J85" s="67">
        <f t="shared" si="51"/>
        <v>3</v>
      </c>
      <c r="K85" s="116"/>
      <c r="L85" s="70">
        <v>82</v>
      </c>
      <c r="M85" s="67">
        <f t="shared" si="41"/>
        <v>3.25</v>
      </c>
      <c r="N85" s="74">
        <f t="shared" si="42"/>
        <v>3.5</v>
      </c>
      <c r="O85" s="67">
        <f t="shared" si="43"/>
        <v>2.75</v>
      </c>
      <c r="Q85" s="123" t="str">
        <f>'1.a Erfassung BCS'!C83</f>
        <v>x</v>
      </c>
      <c r="R85" s="124" t="e">
        <f>'1.a Erfassung BCS'!F92</f>
        <v>#VALUE!</v>
      </c>
      <c r="S85" s="125" t="str">
        <f>'1.a Erfassung BCS'!D92</f>
        <v>x</v>
      </c>
      <c r="T85" s="132" t="e">
        <f t="shared" si="32"/>
        <v>#VALUE!</v>
      </c>
      <c r="U85" s="133" t="e">
        <f t="shared" si="33"/>
        <v>#VALUE!</v>
      </c>
      <c r="V85" s="134" t="e">
        <f t="shared" si="34"/>
        <v>#VALUE!</v>
      </c>
      <c r="W85" s="132" t="e">
        <f t="shared" si="35"/>
        <v>#VALUE!</v>
      </c>
      <c r="X85" s="135" t="e">
        <f t="shared" si="36"/>
        <v>#VALUE!</v>
      </c>
      <c r="Y85" s="136" t="e">
        <f t="shared" si="37"/>
        <v>#VALUE!</v>
      </c>
      <c r="Z85" s="132" t="e">
        <f t="shared" si="38"/>
        <v>#VALUE!</v>
      </c>
      <c r="AA85" s="135" t="e">
        <f t="shared" si="39"/>
        <v>#VALUE!</v>
      </c>
      <c r="AB85" s="136" t="e">
        <f t="shared" si="40"/>
        <v>#VALUE!</v>
      </c>
      <c r="AC85" s="152" t="str">
        <f t="shared" si="44"/>
        <v>?</v>
      </c>
      <c r="AD85" s="148" t="str">
        <f t="shared" si="45"/>
        <v>?</v>
      </c>
      <c r="AE85" s="150" t="str">
        <f t="shared" si="46"/>
        <v>?</v>
      </c>
      <c r="AF85" s="153">
        <f t="shared" si="47"/>
        <v>2</v>
      </c>
      <c r="AG85" s="117">
        <f t="shared" si="48"/>
        <v>2</v>
      </c>
    </row>
    <row r="86" spans="2:33" ht="15" thickBot="1" x14ac:dyDescent="0.25">
      <c r="B86" s="70">
        <v>83</v>
      </c>
      <c r="C86" s="282">
        <v>3</v>
      </c>
      <c r="D86" s="283">
        <v>3.25</v>
      </c>
      <c r="E86" s="282">
        <v>2.5</v>
      </c>
      <c r="G86" s="70">
        <v>83</v>
      </c>
      <c r="H86" s="67">
        <f t="shared" si="49"/>
        <v>3.5</v>
      </c>
      <c r="I86" s="74">
        <f t="shared" si="50"/>
        <v>3.75</v>
      </c>
      <c r="J86" s="67">
        <f t="shared" si="51"/>
        <v>3</v>
      </c>
      <c r="K86" s="116"/>
      <c r="L86" s="70">
        <v>83</v>
      </c>
      <c r="M86" s="67">
        <f t="shared" si="41"/>
        <v>3.25</v>
      </c>
      <c r="N86" s="74">
        <f t="shared" si="42"/>
        <v>3.5</v>
      </c>
      <c r="O86" s="67">
        <f t="shared" si="43"/>
        <v>2.75</v>
      </c>
      <c r="Q86" s="123" t="str">
        <f>'1.a Erfassung BCS'!C84</f>
        <v>x</v>
      </c>
      <c r="R86" s="124" t="e">
        <f>'1.a Erfassung BCS'!F93</f>
        <v>#VALUE!</v>
      </c>
      <c r="S86" s="125" t="str">
        <f>'1.a Erfassung BCS'!D93</f>
        <v>x</v>
      </c>
      <c r="T86" s="132" t="e">
        <f t="shared" si="32"/>
        <v>#VALUE!</v>
      </c>
      <c r="U86" s="133" t="e">
        <f t="shared" si="33"/>
        <v>#VALUE!</v>
      </c>
      <c r="V86" s="134" t="e">
        <f t="shared" si="34"/>
        <v>#VALUE!</v>
      </c>
      <c r="W86" s="132" t="e">
        <f t="shared" si="35"/>
        <v>#VALUE!</v>
      </c>
      <c r="X86" s="135" t="e">
        <f t="shared" si="36"/>
        <v>#VALUE!</v>
      </c>
      <c r="Y86" s="136" t="e">
        <f t="shared" si="37"/>
        <v>#VALUE!</v>
      </c>
      <c r="Z86" s="132" t="e">
        <f t="shared" si="38"/>
        <v>#VALUE!</v>
      </c>
      <c r="AA86" s="135" t="e">
        <f t="shared" si="39"/>
        <v>#VALUE!</v>
      </c>
      <c r="AB86" s="136" t="e">
        <f t="shared" si="40"/>
        <v>#VALUE!</v>
      </c>
      <c r="AC86" s="152" t="str">
        <f t="shared" si="44"/>
        <v>?</v>
      </c>
      <c r="AD86" s="148" t="str">
        <f t="shared" si="45"/>
        <v>?</v>
      </c>
      <c r="AE86" s="150" t="str">
        <f t="shared" si="46"/>
        <v>?</v>
      </c>
      <c r="AF86" s="153">
        <f t="shared" si="47"/>
        <v>2</v>
      </c>
      <c r="AG86" s="117">
        <f t="shared" si="48"/>
        <v>2</v>
      </c>
    </row>
    <row r="87" spans="2:33" ht="15" thickBot="1" x14ac:dyDescent="0.25">
      <c r="B87" s="70">
        <v>84</v>
      </c>
      <c r="C87" s="282">
        <v>3</v>
      </c>
      <c r="D87" s="283">
        <v>3.25</v>
      </c>
      <c r="E87" s="282">
        <v>2.5</v>
      </c>
      <c r="G87" s="70">
        <v>84</v>
      </c>
      <c r="H87" s="67">
        <f t="shared" si="49"/>
        <v>3.5</v>
      </c>
      <c r="I87" s="74">
        <f t="shared" si="50"/>
        <v>3.75</v>
      </c>
      <c r="J87" s="67">
        <f t="shared" si="51"/>
        <v>3</v>
      </c>
      <c r="K87" s="116"/>
      <c r="L87" s="70">
        <v>84</v>
      </c>
      <c r="M87" s="67">
        <f t="shared" si="41"/>
        <v>3.25</v>
      </c>
      <c r="N87" s="74">
        <f t="shared" si="42"/>
        <v>3.5</v>
      </c>
      <c r="O87" s="67">
        <f t="shared" si="43"/>
        <v>2.75</v>
      </c>
      <c r="Q87" s="123" t="str">
        <f>'1.a Erfassung BCS'!C85</f>
        <v>x</v>
      </c>
      <c r="R87" s="124" t="e">
        <f>'1.a Erfassung BCS'!F94</f>
        <v>#VALUE!</v>
      </c>
      <c r="S87" s="125" t="str">
        <f>'1.a Erfassung BCS'!D94</f>
        <v>x</v>
      </c>
      <c r="T87" s="132" t="e">
        <f t="shared" si="32"/>
        <v>#VALUE!</v>
      </c>
      <c r="U87" s="133" t="e">
        <f t="shared" si="33"/>
        <v>#VALUE!</v>
      </c>
      <c r="V87" s="134" t="e">
        <f t="shared" si="34"/>
        <v>#VALUE!</v>
      </c>
      <c r="W87" s="132" t="e">
        <f t="shared" si="35"/>
        <v>#VALUE!</v>
      </c>
      <c r="X87" s="135" t="e">
        <f t="shared" si="36"/>
        <v>#VALUE!</v>
      </c>
      <c r="Y87" s="136" t="e">
        <f t="shared" si="37"/>
        <v>#VALUE!</v>
      </c>
      <c r="Z87" s="132" t="e">
        <f t="shared" si="38"/>
        <v>#VALUE!</v>
      </c>
      <c r="AA87" s="135" t="e">
        <f t="shared" si="39"/>
        <v>#VALUE!</v>
      </c>
      <c r="AB87" s="136" t="e">
        <f t="shared" si="40"/>
        <v>#VALUE!</v>
      </c>
      <c r="AC87" s="152" t="str">
        <f t="shared" si="44"/>
        <v>?</v>
      </c>
      <c r="AD87" s="148" t="str">
        <f t="shared" si="45"/>
        <v>?</v>
      </c>
      <c r="AE87" s="150" t="str">
        <f t="shared" si="46"/>
        <v>?</v>
      </c>
      <c r="AF87" s="153">
        <f t="shared" si="47"/>
        <v>2</v>
      </c>
      <c r="AG87" s="117">
        <f t="shared" si="48"/>
        <v>2</v>
      </c>
    </row>
    <row r="88" spans="2:33" ht="15" thickBot="1" x14ac:dyDescent="0.25">
      <c r="B88" s="70">
        <v>85</v>
      </c>
      <c r="C88" s="282">
        <v>3</v>
      </c>
      <c r="D88" s="283">
        <v>3.25</v>
      </c>
      <c r="E88" s="282">
        <v>2.5</v>
      </c>
      <c r="G88" s="70">
        <v>85</v>
      </c>
      <c r="H88" s="67">
        <f t="shared" si="49"/>
        <v>3.5</v>
      </c>
      <c r="I88" s="74">
        <f t="shared" si="50"/>
        <v>3.75</v>
      </c>
      <c r="J88" s="67">
        <f t="shared" si="51"/>
        <v>3</v>
      </c>
      <c r="K88" s="116"/>
      <c r="L88" s="70">
        <v>85</v>
      </c>
      <c r="M88" s="67">
        <f t="shared" si="41"/>
        <v>3.25</v>
      </c>
      <c r="N88" s="74">
        <f t="shared" si="42"/>
        <v>3.5</v>
      </c>
      <c r="O88" s="67">
        <f t="shared" si="43"/>
        <v>2.75</v>
      </c>
      <c r="Q88" s="123" t="str">
        <f>'1.a Erfassung BCS'!C86</f>
        <v>x</v>
      </c>
      <c r="R88" s="124" t="e">
        <f>'1.a Erfassung BCS'!F95</f>
        <v>#VALUE!</v>
      </c>
      <c r="S88" s="125" t="str">
        <f>'1.a Erfassung BCS'!D95</f>
        <v>x</v>
      </c>
      <c r="T88" s="132" t="e">
        <f t="shared" si="32"/>
        <v>#VALUE!</v>
      </c>
      <c r="U88" s="133" t="e">
        <f t="shared" si="33"/>
        <v>#VALUE!</v>
      </c>
      <c r="V88" s="134" t="e">
        <f t="shared" si="34"/>
        <v>#VALUE!</v>
      </c>
      <c r="W88" s="132" t="e">
        <f t="shared" si="35"/>
        <v>#VALUE!</v>
      </c>
      <c r="X88" s="135" t="e">
        <f t="shared" si="36"/>
        <v>#VALUE!</v>
      </c>
      <c r="Y88" s="136" t="e">
        <f t="shared" si="37"/>
        <v>#VALUE!</v>
      </c>
      <c r="Z88" s="132" t="e">
        <f t="shared" si="38"/>
        <v>#VALUE!</v>
      </c>
      <c r="AA88" s="135" t="e">
        <f t="shared" si="39"/>
        <v>#VALUE!</v>
      </c>
      <c r="AB88" s="136" t="e">
        <f t="shared" si="40"/>
        <v>#VALUE!</v>
      </c>
      <c r="AC88" s="152" t="str">
        <f t="shared" si="44"/>
        <v>?</v>
      </c>
      <c r="AD88" s="148" t="str">
        <f t="shared" si="45"/>
        <v>?</v>
      </c>
      <c r="AE88" s="150" t="str">
        <f t="shared" si="46"/>
        <v>?</v>
      </c>
      <c r="AF88" s="153">
        <f t="shared" si="47"/>
        <v>2</v>
      </c>
      <c r="AG88" s="117">
        <f t="shared" si="48"/>
        <v>2</v>
      </c>
    </row>
    <row r="89" spans="2:33" ht="15" thickBot="1" x14ac:dyDescent="0.25">
      <c r="B89" s="70">
        <v>86</v>
      </c>
      <c r="C89" s="282">
        <v>3</v>
      </c>
      <c r="D89" s="283">
        <v>3.25</v>
      </c>
      <c r="E89" s="282">
        <v>2.5</v>
      </c>
      <c r="G89" s="70">
        <v>86</v>
      </c>
      <c r="H89" s="67">
        <f t="shared" si="49"/>
        <v>3.5</v>
      </c>
      <c r="I89" s="74">
        <f t="shared" si="50"/>
        <v>3.75</v>
      </c>
      <c r="J89" s="67">
        <f t="shared" si="51"/>
        <v>3</v>
      </c>
      <c r="K89" s="116"/>
      <c r="L89" s="70">
        <v>86</v>
      </c>
      <c r="M89" s="67">
        <f t="shared" si="41"/>
        <v>3.25</v>
      </c>
      <c r="N89" s="74">
        <f t="shared" si="42"/>
        <v>3.5</v>
      </c>
      <c r="O89" s="67">
        <f t="shared" si="43"/>
        <v>2.75</v>
      </c>
      <c r="Q89" s="123" t="str">
        <f>'1.a Erfassung BCS'!C87</f>
        <v>x</v>
      </c>
      <c r="R89" s="124" t="e">
        <f>'1.a Erfassung BCS'!F96</f>
        <v>#VALUE!</v>
      </c>
      <c r="S89" s="125" t="str">
        <f>'1.a Erfassung BCS'!D96</f>
        <v>x</v>
      </c>
      <c r="T89" s="132" t="e">
        <f t="shared" si="32"/>
        <v>#VALUE!</v>
      </c>
      <c r="U89" s="133" t="e">
        <f t="shared" si="33"/>
        <v>#VALUE!</v>
      </c>
      <c r="V89" s="134" t="e">
        <f t="shared" si="34"/>
        <v>#VALUE!</v>
      </c>
      <c r="W89" s="132" t="e">
        <f t="shared" si="35"/>
        <v>#VALUE!</v>
      </c>
      <c r="X89" s="135" t="e">
        <f t="shared" si="36"/>
        <v>#VALUE!</v>
      </c>
      <c r="Y89" s="136" t="e">
        <f t="shared" si="37"/>
        <v>#VALUE!</v>
      </c>
      <c r="Z89" s="132" t="e">
        <f t="shared" si="38"/>
        <v>#VALUE!</v>
      </c>
      <c r="AA89" s="135" t="e">
        <f t="shared" si="39"/>
        <v>#VALUE!</v>
      </c>
      <c r="AB89" s="136" t="e">
        <f t="shared" si="40"/>
        <v>#VALUE!</v>
      </c>
      <c r="AC89" s="152" t="str">
        <f t="shared" si="44"/>
        <v>?</v>
      </c>
      <c r="AD89" s="148" t="str">
        <f t="shared" si="45"/>
        <v>?</v>
      </c>
      <c r="AE89" s="150" t="str">
        <f t="shared" si="46"/>
        <v>?</v>
      </c>
      <c r="AF89" s="153">
        <f t="shared" si="47"/>
        <v>2</v>
      </c>
      <c r="AG89" s="117">
        <f t="shared" si="48"/>
        <v>2</v>
      </c>
    </row>
    <row r="90" spans="2:33" ht="15" thickBot="1" x14ac:dyDescent="0.25">
      <c r="B90" s="70">
        <v>87</v>
      </c>
      <c r="C90" s="282">
        <v>3</v>
      </c>
      <c r="D90" s="283">
        <v>3.25</v>
      </c>
      <c r="E90" s="282">
        <v>2.5</v>
      </c>
      <c r="G90" s="70">
        <v>87</v>
      </c>
      <c r="H90" s="67">
        <f t="shared" si="49"/>
        <v>3.5</v>
      </c>
      <c r="I90" s="74">
        <f t="shared" si="50"/>
        <v>3.75</v>
      </c>
      <c r="J90" s="67">
        <f t="shared" si="51"/>
        <v>3</v>
      </c>
      <c r="K90" s="116"/>
      <c r="L90" s="70">
        <v>87</v>
      </c>
      <c r="M90" s="67">
        <f t="shared" si="41"/>
        <v>3.25</v>
      </c>
      <c r="N90" s="74">
        <f t="shared" si="42"/>
        <v>3.5</v>
      </c>
      <c r="O90" s="67">
        <f t="shared" si="43"/>
        <v>2.75</v>
      </c>
      <c r="Q90" s="123" t="str">
        <f>'1.a Erfassung BCS'!C88</f>
        <v>x</v>
      </c>
      <c r="R90" s="124" t="e">
        <f>'1.a Erfassung BCS'!F97</f>
        <v>#VALUE!</v>
      </c>
      <c r="S90" s="125" t="str">
        <f>'1.a Erfassung BCS'!D97</f>
        <v>x</v>
      </c>
      <c r="T90" s="132" t="e">
        <f t="shared" si="32"/>
        <v>#VALUE!</v>
      </c>
      <c r="U90" s="133" t="e">
        <f t="shared" si="33"/>
        <v>#VALUE!</v>
      </c>
      <c r="V90" s="134" t="e">
        <f t="shared" si="34"/>
        <v>#VALUE!</v>
      </c>
      <c r="W90" s="132" t="e">
        <f t="shared" si="35"/>
        <v>#VALUE!</v>
      </c>
      <c r="X90" s="135" t="e">
        <f t="shared" si="36"/>
        <v>#VALUE!</v>
      </c>
      <c r="Y90" s="136" t="e">
        <f t="shared" si="37"/>
        <v>#VALUE!</v>
      </c>
      <c r="Z90" s="132" t="e">
        <f t="shared" si="38"/>
        <v>#VALUE!</v>
      </c>
      <c r="AA90" s="135" t="e">
        <f t="shared" si="39"/>
        <v>#VALUE!</v>
      </c>
      <c r="AB90" s="136" t="e">
        <f t="shared" si="40"/>
        <v>#VALUE!</v>
      </c>
      <c r="AC90" s="152" t="str">
        <f t="shared" si="44"/>
        <v>?</v>
      </c>
      <c r="AD90" s="148" t="str">
        <f t="shared" si="45"/>
        <v>?</v>
      </c>
      <c r="AE90" s="150" t="str">
        <f t="shared" si="46"/>
        <v>?</v>
      </c>
      <c r="AF90" s="153">
        <f t="shared" si="47"/>
        <v>2</v>
      </c>
      <c r="AG90" s="117">
        <f t="shared" si="48"/>
        <v>2</v>
      </c>
    </row>
    <row r="91" spans="2:33" ht="15" thickBot="1" x14ac:dyDescent="0.25">
      <c r="B91" s="70">
        <v>88</v>
      </c>
      <c r="C91" s="282">
        <v>3</v>
      </c>
      <c r="D91" s="283">
        <v>3.25</v>
      </c>
      <c r="E91" s="282">
        <v>2.5</v>
      </c>
      <c r="G91" s="70">
        <v>88</v>
      </c>
      <c r="H91" s="67">
        <f t="shared" si="49"/>
        <v>3.5</v>
      </c>
      <c r="I91" s="74">
        <f t="shared" si="50"/>
        <v>3.75</v>
      </c>
      <c r="J91" s="67">
        <f t="shared" si="51"/>
        <v>3</v>
      </c>
      <c r="K91" s="116"/>
      <c r="L91" s="70">
        <v>88</v>
      </c>
      <c r="M91" s="67">
        <f t="shared" si="41"/>
        <v>3.25</v>
      </c>
      <c r="N91" s="74">
        <f t="shared" si="42"/>
        <v>3.5</v>
      </c>
      <c r="O91" s="67">
        <f t="shared" si="43"/>
        <v>2.75</v>
      </c>
      <c r="Q91" s="123" t="str">
        <f>'1.a Erfassung BCS'!C89</f>
        <v>x</v>
      </c>
      <c r="R91" s="124" t="e">
        <f>'1.a Erfassung BCS'!F98</f>
        <v>#VALUE!</v>
      </c>
      <c r="S91" s="125" t="str">
        <f>'1.a Erfassung BCS'!D98</f>
        <v>x</v>
      </c>
      <c r="T91" s="132" t="e">
        <f t="shared" si="32"/>
        <v>#VALUE!</v>
      </c>
      <c r="U91" s="133" t="e">
        <f t="shared" si="33"/>
        <v>#VALUE!</v>
      </c>
      <c r="V91" s="134" t="e">
        <f t="shared" si="34"/>
        <v>#VALUE!</v>
      </c>
      <c r="W91" s="132" t="e">
        <f t="shared" si="35"/>
        <v>#VALUE!</v>
      </c>
      <c r="X91" s="135" t="e">
        <f t="shared" si="36"/>
        <v>#VALUE!</v>
      </c>
      <c r="Y91" s="136" t="e">
        <f t="shared" si="37"/>
        <v>#VALUE!</v>
      </c>
      <c r="Z91" s="132" t="e">
        <f t="shared" si="38"/>
        <v>#VALUE!</v>
      </c>
      <c r="AA91" s="135" t="e">
        <f t="shared" si="39"/>
        <v>#VALUE!</v>
      </c>
      <c r="AB91" s="136" t="e">
        <f t="shared" si="40"/>
        <v>#VALUE!</v>
      </c>
      <c r="AC91" s="152" t="str">
        <f t="shared" si="44"/>
        <v>?</v>
      </c>
      <c r="AD91" s="148" t="str">
        <f t="shared" si="45"/>
        <v>?</v>
      </c>
      <c r="AE91" s="150" t="str">
        <f t="shared" si="46"/>
        <v>?</v>
      </c>
      <c r="AF91" s="153">
        <f t="shared" si="47"/>
        <v>2</v>
      </c>
      <c r="AG91" s="117">
        <f t="shared" si="48"/>
        <v>2</v>
      </c>
    </row>
    <row r="92" spans="2:33" ht="15" thickBot="1" x14ac:dyDescent="0.25">
      <c r="B92" s="70">
        <v>89</v>
      </c>
      <c r="C92" s="282">
        <v>3</v>
      </c>
      <c r="D92" s="283">
        <v>3.25</v>
      </c>
      <c r="E92" s="282">
        <v>2.5</v>
      </c>
      <c r="G92" s="70">
        <v>89</v>
      </c>
      <c r="H92" s="67">
        <f t="shared" si="49"/>
        <v>3.5</v>
      </c>
      <c r="I92" s="74">
        <f t="shared" si="50"/>
        <v>3.75</v>
      </c>
      <c r="J92" s="67">
        <f t="shared" si="51"/>
        <v>3</v>
      </c>
      <c r="K92" s="116"/>
      <c r="L92" s="70">
        <v>89</v>
      </c>
      <c r="M92" s="67">
        <f t="shared" si="41"/>
        <v>3.25</v>
      </c>
      <c r="N92" s="74">
        <f t="shared" si="42"/>
        <v>3.5</v>
      </c>
      <c r="O92" s="67">
        <f t="shared" si="43"/>
        <v>2.75</v>
      </c>
      <c r="Q92" s="126" t="str">
        <f>'1.a Erfassung BCS'!C90</f>
        <v>x</v>
      </c>
      <c r="R92" s="127" t="e">
        <f>'1.a Erfassung BCS'!F99</f>
        <v>#VALUE!</v>
      </c>
      <c r="S92" s="128" t="str">
        <f>'1.a Erfassung BCS'!D99</f>
        <v>x</v>
      </c>
      <c r="T92" s="132" t="e">
        <f t="shared" si="32"/>
        <v>#VALUE!</v>
      </c>
      <c r="U92" s="133" t="e">
        <f t="shared" si="33"/>
        <v>#VALUE!</v>
      </c>
      <c r="V92" s="134" t="e">
        <f t="shared" si="34"/>
        <v>#VALUE!</v>
      </c>
      <c r="W92" s="132" t="e">
        <f t="shared" si="35"/>
        <v>#VALUE!</v>
      </c>
      <c r="X92" s="135" t="e">
        <f t="shared" si="36"/>
        <v>#VALUE!</v>
      </c>
      <c r="Y92" s="136" t="e">
        <f t="shared" si="37"/>
        <v>#VALUE!</v>
      </c>
      <c r="Z92" s="132" t="e">
        <f t="shared" si="38"/>
        <v>#VALUE!</v>
      </c>
      <c r="AA92" s="135" t="e">
        <f t="shared" si="39"/>
        <v>#VALUE!</v>
      </c>
      <c r="AB92" s="136" t="e">
        <f t="shared" si="40"/>
        <v>#VALUE!</v>
      </c>
      <c r="AC92" s="152" t="str">
        <f t="shared" si="44"/>
        <v>?</v>
      </c>
      <c r="AD92" s="148" t="str">
        <f t="shared" si="45"/>
        <v>?</v>
      </c>
      <c r="AE92" s="150" t="str">
        <f t="shared" si="46"/>
        <v>?</v>
      </c>
      <c r="AF92" s="153">
        <f t="shared" si="47"/>
        <v>2</v>
      </c>
      <c r="AG92" s="117">
        <f t="shared" si="48"/>
        <v>2</v>
      </c>
    </row>
    <row r="93" spans="2:33" x14ac:dyDescent="0.2">
      <c r="B93" s="70">
        <v>90</v>
      </c>
      <c r="C93" s="282">
        <v>3</v>
      </c>
      <c r="D93" s="283">
        <v>3.25</v>
      </c>
      <c r="E93" s="282">
        <v>2.5</v>
      </c>
      <c r="G93" s="70">
        <v>90</v>
      </c>
      <c r="H93" s="67">
        <f t="shared" si="49"/>
        <v>3.5</v>
      </c>
      <c r="I93" s="74">
        <f t="shared" si="50"/>
        <v>3.75</v>
      </c>
      <c r="J93" s="67">
        <f t="shared" si="51"/>
        <v>3</v>
      </c>
      <c r="K93" s="116"/>
      <c r="L93" s="70">
        <v>90</v>
      </c>
      <c r="M93" s="67">
        <f t="shared" si="41"/>
        <v>3.25</v>
      </c>
      <c r="N93" s="74">
        <f t="shared" si="42"/>
        <v>3.5</v>
      </c>
      <c r="O93" s="67">
        <f t="shared" si="43"/>
        <v>2.75</v>
      </c>
      <c r="AF93" s="140"/>
    </row>
    <row r="94" spans="2:33" x14ac:dyDescent="0.2">
      <c r="B94" s="70">
        <v>91</v>
      </c>
      <c r="C94" s="282">
        <v>3.25</v>
      </c>
      <c r="D94" s="283">
        <v>3.25</v>
      </c>
      <c r="E94" s="282">
        <v>2.75</v>
      </c>
      <c r="G94" s="70">
        <v>91</v>
      </c>
      <c r="H94" s="67">
        <f t="shared" si="49"/>
        <v>3.75</v>
      </c>
      <c r="I94" s="74">
        <f t="shared" si="50"/>
        <v>3.75</v>
      </c>
      <c r="J94" s="67">
        <f t="shared" si="51"/>
        <v>3.25</v>
      </c>
      <c r="K94" s="116"/>
      <c r="L94" s="70">
        <v>91</v>
      </c>
      <c r="M94" s="67">
        <f t="shared" si="41"/>
        <v>3.5</v>
      </c>
      <c r="N94" s="74">
        <f t="shared" si="42"/>
        <v>3.5</v>
      </c>
      <c r="O94" s="67">
        <f t="shared" si="43"/>
        <v>3</v>
      </c>
      <c r="AF94" s="140"/>
    </row>
    <row r="95" spans="2:33" x14ac:dyDescent="0.2">
      <c r="B95" s="70">
        <v>92</v>
      </c>
      <c r="C95" s="282">
        <v>3.25</v>
      </c>
      <c r="D95" s="283">
        <v>3.25</v>
      </c>
      <c r="E95" s="282">
        <v>2.75</v>
      </c>
      <c r="G95" s="70">
        <v>92</v>
      </c>
      <c r="H95" s="67">
        <f t="shared" si="49"/>
        <v>3.75</v>
      </c>
      <c r="I95" s="74">
        <f t="shared" si="50"/>
        <v>3.75</v>
      </c>
      <c r="J95" s="67">
        <f t="shared" si="51"/>
        <v>3.25</v>
      </c>
      <c r="K95" s="116"/>
      <c r="L95" s="70">
        <v>92</v>
      </c>
      <c r="M95" s="67">
        <f t="shared" si="41"/>
        <v>3.5</v>
      </c>
      <c r="N95" s="74">
        <f t="shared" si="42"/>
        <v>3.5</v>
      </c>
      <c r="O95" s="67">
        <f t="shared" si="43"/>
        <v>3</v>
      </c>
      <c r="AF95" s="140"/>
    </row>
    <row r="96" spans="2:33" x14ac:dyDescent="0.2">
      <c r="B96" s="70">
        <v>93</v>
      </c>
      <c r="C96" s="282">
        <v>3.25</v>
      </c>
      <c r="D96" s="283">
        <v>3.25</v>
      </c>
      <c r="E96" s="282">
        <v>2.75</v>
      </c>
      <c r="G96" s="70">
        <v>93</v>
      </c>
      <c r="H96" s="67">
        <f t="shared" si="49"/>
        <v>3.75</v>
      </c>
      <c r="I96" s="74">
        <f t="shared" si="50"/>
        <v>3.75</v>
      </c>
      <c r="J96" s="67">
        <f t="shared" si="51"/>
        <v>3.25</v>
      </c>
      <c r="K96" s="116"/>
      <c r="L96" s="70">
        <v>93</v>
      </c>
      <c r="M96" s="67">
        <f t="shared" si="41"/>
        <v>3.5</v>
      </c>
      <c r="N96" s="74">
        <f t="shared" si="42"/>
        <v>3.5</v>
      </c>
      <c r="O96" s="67">
        <f t="shared" si="43"/>
        <v>3</v>
      </c>
      <c r="AF96" s="140"/>
    </row>
    <row r="97" spans="2:32" x14ac:dyDescent="0.2">
      <c r="B97" s="70">
        <v>94</v>
      </c>
      <c r="C97" s="282">
        <v>3.25</v>
      </c>
      <c r="D97" s="283">
        <v>3.25</v>
      </c>
      <c r="E97" s="282">
        <v>2.75</v>
      </c>
      <c r="G97" s="70">
        <v>94</v>
      </c>
      <c r="H97" s="67">
        <f t="shared" si="49"/>
        <v>3.75</v>
      </c>
      <c r="I97" s="74">
        <f t="shared" si="50"/>
        <v>3.75</v>
      </c>
      <c r="J97" s="67">
        <f t="shared" si="51"/>
        <v>3.25</v>
      </c>
      <c r="K97" s="116"/>
      <c r="L97" s="70">
        <v>94</v>
      </c>
      <c r="M97" s="67">
        <f t="shared" si="41"/>
        <v>3.5</v>
      </c>
      <c r="N97" s="74">
        <f t="shared" si="42"/>
        <v>3.5</v>
      </c>
      <c r="O97" s="67">
        <f t="shared" si="43"/>
        <v>3</v>
      </c>
      <c r="AF97" s="140"/>
    </row>
    <row r="98" spans="2:32" x14ac:dyDescent="0.2">
      <c r="B98" s="70">
        <v>95</v>
      </c>
      <c r="C98" s="282">
        <v>3.25</v>
      </c>
      <c r="D98" s="283">
        <v>3.25</v>
      </c>
      <c r="E98" s="282">
        <v>2.75</v>
      </c>
      <c r="G98" s="70">
        <v>95</v>
      </c>
      <c r="H98" s="67">
        <f t="shared" si="49"/>
        <v>3.75</v>
      </c>
      <c r="I98" s="74">
        <f t="shared" si="50"/>
        <v>3.75</v>
      </c>
      <c r="J98" s="67">
        <f t="shared" si="51"/>
        <v>3.25</v>
      </c>
      <c r="K98" s="116"/>
      <c r="L98" s="70">
        <v>95</v>
      </c>
      <c r="M98" s="67">
        <f t="shared" si="41"/>
        <v>3.5</v>
      </c>
      <c r="N98" s="74">
        <f t="shared" si="42"/>
        <v>3.5</v>
      </c>
      <c r="O98" s="67">
        <f t="shared" si="43"/>
        <v>3</v>
      </c>
      <c r="AF98" s="140"/>
    </row>
    <row r="99" spans="2:32" x14ac:dyDescent="0.2">
      <c r="B99" s="70">
        <v>96</v>
      </c>
      <c r="C99" s="282">
        <v>3.25</v>
      </c>
      <c r="D99" s="283">
        <v>3.25</v>
      </c>
      <c r="E99" s="282">
        <v>2.75</v>
      </c>
      <c r="G99" s="70">
        <v>96</v>
      </c>
      <c r="H99" s="67">
        <f t="shared" si="49"/>
        <v>3.75</v>
      </c>
      <c r="I99" s="74">
        <f t="shared" si="50"/>
        <v>3.75</v>
      </c>
      <c r="J99" s="67">
        <f t="shared" si="51"/>
        <v>3.25</v>
      </c>
      <c r="K99" s="116"/>
      <c r="L99" s="70">
        <v>96</v>
      </c>
      <c r="M99" s="67">
        <f t="shared" si="41"/>
        <v>3.5</v>
      </c>
      <c r="N99" s="74">
        <f t="shared" si="42"/>
        <v>3.5</v>
      </c>
      <c r="O99" s="67">
        <f t="shared" si="43"/>
        <v>3</v>
      </c>
      <c r="AF99" s="140"/>
    </row>
    <row r="100" spans="2:32" x14ac:dyDescent="0.2">
      <c r="B100" s="70">
        <v>97</v>
      </c>
      <c r="C100" s="282">
        <v>3.25</v>
      </c>
      <c r="D100" s="283">
        <v>3.25</v>
      </c>
      <c r="E100" s="282">
        <v>2.75</v>
      </c>
      <c r="G100" s="70">
        <v>97</v>
      </c>
      <c r="H100" s="67">
        <f t="shared" si="49"/>
        <v>3.75</v>
      </c>
      <c r="I100" s="74">
        <f t="shared" si="50"/>
        <v>3.75</v>
      </c>
      <c r="J100" s="67">
        <f t="shared" si="51"/>
        <v>3.25</v>
      </c>
      <c r="K100" s="116"/>
      <c r="L100" s="70">
        <v>97</v>
      </c>
      <c r="M100" s="67">
        <f t="shared" si="41"/>
        <v>3.5</v>
      </c>
      <c r="N100" s="74">
        <f t="shared" si="42"/>
        <v>3.5</v>
      </c>
      <c r="O100" s="67">
        <f t="shared" si="43"/>
        <v>3</v>
      </c>
      <c r="AF100" s="140"/>
    </row>
    <row r="101" spans="2:32" x14ac:dyDescent="0.2">
      <c r="B101" s="70">
        <v>98</v>
      </c>
      <c r="C101" s="282">
        <v>3.25</v>
      </c>
      <c r="D101" s="283">
        <v>3.25</v>
      </c>
      <c r="E101" s="282">
        <v>2.75</v>
      </c>
      <c r="G101" s="70">
        <v>98</v>
      </c>
      <c r="H101" s="67">
        <f t="shared" si="49"/>
        <v>3.75</v>
      </c>
      <c r="I101" s="74">
        <f t="shared" si="50"/>
        <v>3.75</v>
      </c>
      <c r="J101" s="67">
        <f t="shared" si="51"/>
        <v>3.25</v>
      </c>
      <c r="K101" s="116"/>
      <c r="L101" s="70">
        <v>98</v>
      </c>
      <c r="M101" s="67">
        <f t="shared" si="41"/>
        <v>3.5</v>
      </c>
      <c r="N101" s="74">
        <f t="shared" si="42"/>
        <v>3.5</v>
      </c>
      <c r="O101" s="67">
        <f t="shared" si="43"/>
        <v>3</v>
      </c>
      <c r="AF101" s="140"/>
    </row>
    <row r="102" spans="2:32" x14ac:dyDescent="0.2">
      <c r="B102" s="70">
        <v>99</v>
      </c>
      <c r="C102" s="282">
        <v>3.25</v>
      </c>
      <c r="D102" s="283">
        <v>3.25</v>
      </c>
      <c r="E102" s="282">
        <v>2.75</v>
      </c>
      <c r="G102" s="70">
        <v>99</v>
      </c>
      <c r="H102" s="67">
        <f t="shared" si="49"/>
        <v>3.75</v>
      </c>
      <c r="I102" s="74">
        <f t="shared" si="50"/>
        <v>3.75</v>
      </c>
      <c r="J102" s="67">
        <f t="shared" si="51"/>
        <v>3.25</v>
      </c>
      <c r="K102" s="116"/>
      <c r="L102" s="70">
        <v>99</v>
      </c>
      <c r="M102" s="67">
        <f t="shared" si="41"/>
        <v>3.5</v>
      </c>
      <c r="N102" s="74">
        <f t="shared" si="42"/>
        <v>3.5</v>
      </c>
      <c r="O102" s="67">
        <f t="shared" si="43"/>
        <v>3</v>
      </c>
    </row>
    <row r="103" spans="2:32" x14ac:dyDescent="0.2">
      <c r="B103" s="70">
        <v>100</v>
      </c>
      <c r="C103" s="282">
        <v>3.25</v>
      </c>
      <c r="D103" s="283">
        <v>3.25</v>
      </c>
      <c r="E103" s="282">
        <v>2.75</v>
      </c>
      <c r="G103" s="70">
        <v>100</v>
      </c>
      <c r="H103" s="67">
        <f t="shared" si="49"/>
        <v>3.75</v>
      </c>
      <c r="I103" s="74">
        <f t="shared" si="50"/>
        <v>3.75</v>
      </c>
      <c r="J103" s="67">
        <f t="shared" si="51"/>
        <v>3.25</v>
      </c>
      <c r="K103" s="116"/>
      <c r="L103" s="70">
        <v>100</v>
      </c>
      <c r="M103" s="67">
        <f t="shared" si="41"/>
        <v>3.5</v>
      </c>
      <c r="N103" s="74">
        <f t="shared" si="42"/>
        <v>3.5</v>
      </c>
      <c r="O103" s="67">
        <f t="shared" si="43"/>
        <v>3</v>
      </c>
    </row>
    <row r="104" spans="2:32" x14ac:dyDescent="0.2">
      <c r="B104" s="70">
        <v>101</v>
      </c>
      <c r="C104" s="282">
        <v>3.25</v>
      </c>
      <c r="D104" s="283">
        <v>3.25</v>
      </c>
      <c r="E104" s="282">
        <v>2.75</v>
      </c>
      <c r="G104" s="70">
        <v>101</v>
      </c>
      <c r="H104" s="67">
        <f t="shared" si="49"/>
        <v>3.75</v>
      </c>
      <c r="I104" s="74">
        <f t="shared" si="50"/>
        <v>3.75</v>
      </c>
      <c r="J104" s="67">
        <f t="shared" si="51"/>
        <v>3.25</v>
      </c>
      <c r="K104" s="116"/>
      <c r="L104" s="70">
        <v>101</v>
      </c>
      <c r="M104" s="67">
        <f t="shared" si="41"/>
        <v>3.5</v>
      </c>
      <c r="N104" s="74">
        <f t="shared" si="42"/>
        <v>3.5</v>
      </c>
      <c r="O104" s="67">
        <f t="shared" si="43"/>
        <v>3</v>
      </c>
    </row>
    <row r="105" spans="2:32" x14ac:dyDescent="0.2">
      <c r="B105" s="70">
        <v>102</v>
      </c>
      <c r="C105" s="282">
        <v>3.25</v>
      </c>
      <c r="D105" s="283">
        <v>3.25</v>
      </c>
      <c r="E105" s="282">
        <v>2.75</v>
      </c>
      <c r="G105" s="70">
        <v>102</v>
      </c>
      <c r="H105" s="67">
        <f t="shared" si="49"/>
        <v>3.75</v>
      </c>
      <c r="I105" s="74">
        <f t="shared" si="50"/>
        <v>3.75</v>
      </c>
      <c r="J105" s="67">
        <f t="shared" si="51"/>
        <v>3.25</v>
      </c>
      <c r="K105" s="116"/>
      <c r="L105" s="70">
        <v>102</v>
      </c>
      <c r="M105" s="67">
        <f t="shared" si="41"/>
        <v>3.5</v>
      </c>
      <c r="N105" s="74">
        <f t="shared" si="42"/>
        <v>3.5</v>
      </c>
      <c r="O105" s="67">
        <f t="shared" si="43"/>
        <v>3</v>
      </c>
    </row>
    <row r="106" spans="2:32" x14ac:dyDescent="0.2">
      <c r="B106" s="70">
        <v>103</v>
      </c>
      <c r="C106" s="282">
        <v>3.25</v>
      </c>
      <c r="D106" s="283">
        <v>3.25</v>
      </c>
      <c r="E106" s="282">
        <v>2.75</v>
      </c>
      <c r="G106" s="70">
        <v>103</v>
      </c>
      <c r="H106" s="67">
        <f t="shared" si="49"/>
        <v>3.75</v>
      </c>
      <c r="I106" s="74">
        <f t="shared" si="50"/>
        <v>3.75</v>
      </c>
      <c r="J106" s="67">
        <f t="shared" si="51"/>
        <v>3.25</v>
      </c>
      <c r="K106" s="116"/>
      <c r="L106" s="70">
        <v>103</v>
      </c>
      <c r="M106" s="67">
        <f t="shared" si="41"/>
        <v>3.5</v>
      </c>
      <c r="N106" s="74">
        <f t="shared" si="42"/>
        <v>3.5</v>
      </c>
      <c r="O106" s="67">
        <f t="shared" si="43"/>
        <v>3</v>
      </c>
    </row>
    <row r="107" spans="2:32" x14ac:dyDescent="0.2">
      <c r="B107" s="70">
        <v>104</v>
      </c>
      <c r="C107" s="282">
        <v>3.25</v>
      </c>
      <c r="D107" s="283">
        <v>3.25</v>
      </c>
      <c r="E107" s="282">
        <v>2.75</v>
      </c>
      <c r="G107" s="70">
        <v>104</v>
      </c>
      <c r="H107" s="67">
        <f t="shared" si="49"/>
        <v>3.75</v>
      </c>
      <c r="I107" s="74">
        <f t="shared" si="50"/>
        <v>3.75</v>
      </c>
      <c r="J107" s="67">
        <f t="shared" si="51"/>
        <v>3.25</v>
      </c>
      <c r="K107" s="116"/>
      <c r="L107" s="70">
        <v>104</v>
      </c>
      <c r="M107" s="67">
        <f t="shared" si="41"/>
        <v>3.5</v>
      </c>
      <c r="N107" s="74">
        <f t="shared" si="42"/>
        <v>3.5</v>
      </c>
      <c r="O107" s="67">
        <f t="shared" si="43"/>
        <v>3</v>
      </c>
    </row>
    <row r="108" spans="2:32" x14ac:dyDescent="0.2">
      <c r="B108" s="70">
        <v>105</v>
      </c>
      <c r="C108" s="282">
        <v>3.25</v>
      </c>
      <c r="D108" s="283">
        <v>3.25</v>
      </c>
      <c r="E108" s="282">
        <v>2.75</v>
      </c>
      <c r="G108" s="70">
        <v>105</v>
      </c>
      <c r="H108" s="67">
        <f t="shared" si="49"/>
        <v>3.75</v>
      </c>
      <c r="I108" s="74">
        <f t="shared" si="50"/>
        <v>3.75</v>
      </c>
      <c r="J108" s="67">
        <f t="shared" si="51"/>
        <v>3.25</v>
      </c>
      <c r="K108" s="116"/>
      <c r="L108" s="70">
        <v>105</v>
      </c>
      <c r="M108" s="67">
        <f t="shared" si="41"/>
        <v>3.5</v>
      </c>
      <c r="N108" s="74">
        <f t="shared" si="42"/>
        <v>3.5</v>
      </c>
      <c r="O108" s="67">
        <f t="shared" si="43"/>
        <v>3</v>
      </c>
    </row>
    <row r="109" spans="2:32" x14ac:dyDescent="0.2">
      <c r="B109" s="70">
        <v>106</v>
      </c>
      <c r="C109" s="282">
        <v>3.25</v>
      </c>
      <c r="D109" s="283">
        <v>3.25</v>
      </c>
      <c r="E109" s="282">
        <v>2.75</v>
      </c>
      <c r="G109" s="70">
        <v>106</v>
      </c>
      <c r="H109" s="67">
        <f t="shared" si="49"/>
        <v>3.75</v>
      </c>
      <c r="I109" s="74">
        <f t="shared" si="50"/>
        <v>3.75</v>
      </c>
      <c r="J109" s="67">
        <f t="shared" si="51"/>
        <v>3.25</v>
      </c>
      <c r="K109" s="116"/>
      <c r="L109" s="70">
        <v>106</v>
      </c>
      <c r="M109" s="67">
        <f t="shared" si="41"/>
        <v>3.5</v>
      </c>
      <c r="N109" s="74">
        <f t="shared" si="42"/>
        <v>3.5</v>
      </c>
      <c r="O109" s="67">
        <f t="shared" si="43"/>
        <v>3</v>
      </c>
    </row>
    <row r="110" spans="2:32" x14ac:dyDescent="0.2">
      <c r="B110" s="70">
        <v>107</v>
      </c>
      <c r="C110" s="282">
        <v>3.25</v>
      </c>
      <c r="D110" s="283">
        <v>3.25</v>
      </c>
      <c r="E110" s="282">
        <v>2.75</v>
      </c>
      <c r="G110" s="70">
        <v>107</v>
      </c>
      <c r="H110" s="67">
        <f t="shared" si="49"/>
        <v>3.75</v>
      </c>
      <c r="I110" s="74">
        <f t="shared" si="50"/>
        <v>3.75</v>
      </c>
      <c r="J110" s="67">
        <f t="shared" si="51"/>
        <v>3.25</v>
      </c>
      <c r="K110" s="116"/>
      <c r="L110" s="70">
        <v>107</v>
      </c>
      <c r="M110" s="67">
        <f t="shared" si="41"/>
        <v>3.5</v>
      </c>
      <c r="N110" s="74">
        <f t="shared" si="42"/>
        <v>3.5</v>
      </c>
      <c r="O110" s="67">
        <f t="shared" si="43"/>
        <v>3</v>
      </c>
    </row>
    <row r="111" spans="2:32" x14ac:dyDescent="0.2">
      <c r="B111" s="70">
        <v>108</v>
      </c>
      <c r="C111" s="282">
        <v>3.25</v>
      </c>
      <c r="D111" s="283">
        <v>3.25</v>
      </c>
      <c r="E111" s="282">
        <v>2.75</v>
      </c>
      <c r="G111" s="70">
        <v>108</v>
      </c>
      <c r="H111" s="67">
        <f t="shared" si="49"/>
        <v>3.75</v>
      </c>
      <c r="I111" s="74">
        <f t="shared" si="50"/>
        <v>3.75</v>
      </c>
      <c r="J111" s="67">
        <f t="shared" si="51"/>
        <v>3.25</v>
      </c>
      <c r="K111" s="116"/>
      <c r="L111" s="70">
        <v>108</v>
      </c>
      <c r="M111" s="67">
        <f t="shared" si="41"/>
        <v>3.5</v>
      </c>
      <c r="N111" s="74">
        <f t="shared" si="42"/>
        <v>3.5</v>
      </c>
      <c r="O111" s="67">
        <f t="shared" si="43"/>
        <v>3</v>
      </c>
    </row>
    <row r="112" spans="2:32" x14ac:dyDescent="0.2">
      <c r="B112" s="70">
        <v>109</v>
      </c>
      <c r="C112" s="282">
        <v>3.25</v>
      </c>
      <c r="D112" s="283">
        <v>3.25</v>
      </c>
      <c r="E112" s="282">
        <v>2.75</v>
      </c>
      <c r="G112" s="70">
        <v>109</v>
      </c>
      <c r="H112" s="67">
        <f t="shared" si="49"/>
        <v>3.75</v>
      </c>
      <c r="I112" s="74">
        <f t="shared" si="50"/>
        <v>3.75</v>
      </c>
      <c r="J112" s="67">
        <f t="shared" si="51"/>
        <v>3.25</v>
      </c>
      <c r="K112" s="116"/>
      <c r="L112" s="70">
        <v>109</v>
      </c>
      <c r="M112" s="67">
        <f t="shared" si="41"/>
        <v>3.5</v>
      </c>
      <c r="N112" s="74">
        <f t="shared" si="42"/>
        <v>3.5</v>
      </c>
      <c r="O112" s="67">
        <f t="shared" si="43"/>
        <v>3</v>
      </c>
    </row>
    <row r="113" spans="2:15" x14ac:dyDescent="0.2">
      <c r="B113" s="70">
        <v>110</v>
      </c>
      <c r="C113" s="282">
        <v>3.25</v>
      </c>
      <c r="D113" s="283">
        <v>3.25</v>
      </c>
      <c r="E113" s="282">
        <v>2.75</v>
      </c>
      <c r="G113" s="70">
        <v>110</v>
      </c>
      <c r="H113" s="67">
        <f t="shared" si="49"/>
        <v>3.75</v>
      </c>
      <c r="I113" s="74">
        <f t="shared" si="50"/>
        <v>3.75</v>
      </c>
      <c r="J113" s="67">
        <f t="shared" si="51"/>
        <v>3.25</v>
      </c>
      <c r="K113" s="116"/>
      <c r="L113" s="70">
        <v>110</v>
      </c>
      <c r="M113" s="67">
        <f t="shared" si="41"/>
        <v>3.5</v>
      </c>
      <c r="N113" s="74">
        <f t="shared" si="42"/>
        <v>3.5</v>
      </c>
      <c r="O113" s="67">
        <f t="shared" si="43"/>
        <v>3</v>
      </c>
    </row>
    <row r="114" spans="2:15" x14ac:dyDescent="0.2">
      <c r="B114" s="70">
        <v>111</v>
      </c>
      <c r="C114" s="282">
        <v>3.25</v>
      </c>
      <c r="D114" s="283">
        <v>3.25</v>
      </c>
      <c r="E114" s="282">
        <v>2.75</v>
      </c>
      <c r="G114" s="70">
        <v>111</v>
      </c>
      <c r="H114" s="67">
        <f t="shared" si="49"/>
        <v>3.75</v>
      </c>
      <c r="I114" s="74">
        <f t="shared" si="50"/>
        <v>3.75</v>
      </c>
      <c r="J114" s="67">
        <f t="shared" si="51"/>
        <v>3.25</v>
      </c>
      <c r="K114" s="116"/>
      <c r="L114" s="70">
        <v>111</v>
      </c>
      <c r="M114" s="67">
        <f t="shared" si="41"/>
        <v>3.5</v>
      </c>
      <c r="N114" s="74">
        <f t="shared" si="42"/>
        <v>3.5</v>
      </c>
      <c r="O114" s="67">
        <f t="shared" si="43"/>
        <v>3</v>
      </c>
    </row>
    <row r="115" spans="2:15" x14ac:dyDescent="0.2">
      <c r="B115" s="70">
        <v>112</v>
      </c>
      <c r="C115" s="282">
        <v>3.25</v>
      </c>
      <c r="D115" s="283">
        <v>3.25</v>
      </c>
      <c r="E115" s="282">
        <v>2.75</v>
      </c>
      <c r="G115" s="70">
        <v>112</v>
      </c>
      <c r="H115" s="67">
        <f t="shared" si="49"/>
        <v>3.75</v>
      </c>
      <c r="I115" s="74">
        <f t="shared" si="50"/>
        <v>3.75</v>
      </c>
      <c r="J115" s="67">
        <f t="shared" si="51"/>
        <v>3.25</v>
      </c>
      <c r="K115" s="116"/>
      <c r="L115" s="70">
        <v>112</v>
      </c>
      <c r="M115" s="67">
        <f t="shared" si="41"/>
        <v>3.5</v>
      </c>
      <c r="N115" s="74">
        <f t="shared" si="42"/>
        <v>3.5</v>
      </c>
      <c r="O115" s="67">
        <f t="shared" si="43"/>
        <v>3</v>
      </c>
    </row>
    <row r="116" spans="2:15" x14ac:dyDescent="0.2">
      <c r="B116" s="70">
        <v>113</v>
      </c>
      <c r="C116" s="282">
        <v>3.25</v>
      </c>
      <c r="D116" s="283">
        <v>3.25</v>
      </c>
      <c r="E116" s="282">
        <v>2.75</v>
      </c>
      <c r="G116" s="70">
        <v>113</v>
      </c>
      <c r="H116" s="67">
        <f t="shared" si="49"/>
        <v>3.75</v>
      </c>
      <c r="I116" s="74">
        <f t="shared" si="50"/>
        <v>3.75</v>
      </c>
      <c r="J116" s="67">
        <f t="shared" si="51"/>
        <v>3.25</v>
      </c>
      <c r="K116" s="116"/>
      <c r="L116" s="70">
        <v>113</v>
      </c>
      <c r="M116" s="67">
        <f t="shared" si="41"/>
        <v>3.5</v>
      </c>
      <c r="N116" s="74">
        <f t="shared" si="42"/>
        <v>3.5</v>
      </c>
      <c r="O116" s="67">
        <f t="shared" si="43"/>
        <v>3</v>
      </c>
    </row>
    <row r="117" spans="2:15" x14ac:dyDescent="0.2">
      <c r="B117" s="70">
        <v>114</v>
      </c>
      <c r="C117" s="282">
        <v>3.25</v>
      </c>
      <c r="D117" s="283">
        <v>3.25</v>
      </c>
      <c r="E117" s="282">
        <v>2.75</v>
      </c>
      <c r="G117" s="70">
        <v>114</v>
      </c>
      <c r="H117" s="67">
        <f t="shared" si="49"/>
        <v>3.75</v>
      </c>
      <c r="I117" s="74">
        <f t="shared" si="50"/>
        <v>3.75</v>
      </c>
      <c r="J117" s="67">
        <f t="shared" si="51"/>
        <v>3.25</v>
      </c>
      <c r="K117" s="116"/>
      <c r="L117" s="70">
        <v>114</v>
      </c>
      <c r="M117" s="67">
        <f t="shared" si="41"/>
        <v>3.5</v>
      </c>
      <c r="N117" s="74">
        <f t="shared" si="42"/>
        <v>3.5</v>
      </c>
      <c r="O117" s="67">
        <f t="shared" si="43"/>
        <v>3</v>
      </c>
    </row>
    <row r="118" spans="2:15" x14ac:dyDescent="0.2">
      <c r="B118" s="70">
        <v>115</v>
      </c>
      <c r="C118" s="282">
        <v>3.25</v>
      </c>
      <c r="D118" s="283">
        <v>3.25</v>
      </c>
      <c r="E118" s="282">
        <v>2.75</v>
      </c>
      <c r="G118" s="70">
        <v>115</v>
      </c>
      <c r="H118" s="67">
        <f t="shared" si="49"/>
        <v>3.75</v>
      </c>
      <c r="I118" s="74">
        <f t="shared" si="50"/>
        <v>3.75</v>
      </c>
      <c r="J118" s="67">
        <f t="shared" si="51"/>
        <v>3.25</v>
      </c>
      <c r="K118" s="116"/>
      <c r="L118" s="70">
        <v>115</v>
      </c>
      <c r="M118" s="67">
        <f t="shared" si="41"/>
        <v>3.5</v>
      </c>
      <c r="N118" s="74">
        <f t="shared" si="42"/>
        <v>3.5</v>
      </c>
      <c r="O118" s="67">
        <f t="shared" si="43"/>
        <v>3</v>
      </c>
    </row>
    <row r="119" spans="2:15" x14ac:dyDescent="0.2">
      <c r="B119" s="70">
        <v>116</v>
      </c>
      <c r="C119" s="282">
        <v>3.25</v>
      </c>
      <c r="D119" s="283">
        <v>3.25</v>
      </c>
      <c r="E119" s="282">
        <v>2.75</v>
      </c>
      <c r="G119" s="70">
        <v>116</v>
      </c>
      <c r="H119" s="67">
        <f t="shared" si="49"/>
        <v>3.75</v>
      </c>
      <c r="I119" s="74">
        <f t="shared" si="50"/>
        <v>3.75</v>
      </c>
      <c r="J119" s="67">
        <f t="shared" si="51"/>
        <v>3.25</v>
      </c>
      <c r="K119" s="116"/>
      <c r="L119" s="70">
        <v>116</v>
      </c>
      <c r="M119" s="67">
        <f t="shared" si="41"/>
        <v>3.5</v>
      </c>
      <c r="N119" s="74">
        <f t="shared" si="42"/>
        <v>3.5</v>
      </c>
      <c r="O119" s="67">
        <f t="shared" si="43"/>
        <v>3</v>
      </c>
    </row>
    <row r="120" spans="2:15" x14ac:dyDescent="0.2">
      <c r="B120" s="70">
        <v>117</v>
      </c>
      <c r="C120" s="282">
        <v>3.25</v>
      </c>
      <c r="D120" s="283">
        <v>3.25</v>
      </c>
      <c r="E120" s="282">
        <v>2.75</v>
      </c>
      <c r="G120" s="70">
        <v>117</v>
      </c>
      <c r="H120" s="67">
        <f t="shared" si="49"/>
        <v>3.75</v>
      </c>
      <c r="I120" s="74">
        <f t="shared" si="50"/>
        <v>3.75</v>
      </c>
      <c r="J120" s="67">
        <f t="shared" si="51"/>
        <v>3.25</v>
      </c>
      <c r="K120" s="116"/>
      <c r="L120" s="70">
        <v>117</v>
      </c>
      <c r="M120" s="67">
        <f t="shared" si="41"/>
        <v>3.5</v>
      </c>
      <c r="N120" s="74">
        <f t="shared" si="42"/>
        <v>3.5</v>
      </c>
      <c r="O120" s="67">
        <f t="shared" si="43"/>
        <v>3</v>
      </c>
    </row>
    <row r="121" spans="2:15" x14ac:dyDescent="0.2">
      <c r="B121" s="70">
        <v>118</v>
      </c>
      <c r="C121" s="282">
        <v>3.25</v>
      </c>
      <c r="D121" s="283">
        <v>3.25</v>
      </c>
      <c r="E121" s="282">
        <v>2.75</v>
      </c>
      <c r="G121" s="70">
        <v>118</v>
      </c>
      <c r="H121" s="67">
        <f t="shared" si="49"/>
        <v>3.75</v>
      </c>
      <c r="I121" s="74">
        <f t="shared" si="50"/>
        <v>3.75</v>
      </c>
      <c r="J121" s="67">
        <f t="shared" si="51"/>
        <v>3.25</v>
      </c>
      <c r="K121" s="116"/>
      <c r="L121" s="70">
        <v>118</v>
      </c>
      <c r="M121" s="67">
        <f t="shared" si="41"/>
        <v>3.5</v>
      </c>
      <c r="N121" s="74">
        <f t="shared" si="42"/>
        <v>3.5</v>
      </c>
      <c r="O121" s="67">
        <f t="shared" si="43"/>
        <v>3</v>
      </c>
    </row>
    <row r="122" spans="2:15" x14ac:dyDescent="0.2">
      <c r="B122" s="70">
        <v>119</v>
      </c>
      <c r="C122" s="282">
        <v>3.25</v>
      </c>
      <c r="D122" s="283">
        <v>3.25</v>
      </c>
      <c r="E122" s="282">
        <v>2.75</v>
      </c>
      <c r="G122" s="70">
        <v>119</v>
      </c>
      <c r="H122" s="67">
        <f t="shared" si="49"/>
        <v>3.75</v>
      </c>
      <c r="I122" s="74">
        <f t="shared" si="50"/>
        <v>3.75</v>
      </c>
      <c r="J122" s="67">
        <f t="shared" si="51"/>
        <v>3.25</v>
      </c>
      <c r="K122" s="116"/>
      <c r="L122" s="70">
        <v>119</v>
      </c>
      <c r="M122" s="67">
        <f t="shared" si="41"/>
        <v>3.5</v>
      </c>
      <c r="N122" s="74">
        <f t="shared" si="42"/>
        <v>3.5</v>
      </c>
      <c r="O122" s="67">
        <f t="shared" si="43"/>
        <v>3</v>
      </c>
    </row>
    <row r="123" spans="2:15" x14ac:dyDescent="0.2">
      <c r="B123" s="70">
        <v>120</v>
      </c>
      <c r="C123" s="282">
        <v>3.25</v>
      </c>
      <c r="D123" s="283">
        <v>3.25</v>
      </c>
      <c r="E123" s="282">
        <v>2.75</v>
      </c>
      <c r="G123" s="70">
        <v>120</v>
      </c>
      <c r="H123" s="67">
        <f t="shared" si="49"/>
        <v>3.75</v>
      </c>
      <c r="I123" s="74">
        <f t="shared" si="50"/>
        <v>3.75</v>
      </c>
      <c r="J123" s="67">
        <f t="shared" si="51"/>
        <v>3.25</v>
      </c>
      <c r="K123" s="116"/>
      <c r="L123" s="70">
        <v>120</v>
      </c>
      <c r="M123" s="67">
        <f t="shared" si="41"/>
        <v>3.5</v>
      </c>
      <c r="N123" s="74">
        <f t="shared" si="42"/>
        <v>3.5</v>
      </c>
      <c r="O123" s="67">
        <f t="shared" si="43"/>
        <v>3</v>
      </c>
    </row>
    <row r="124" spans="2:15" x14ac:dyDescent="0.2">
      <c r="B124" s="70">
        <v>121</v>
      </c>
      <c r="C124" s="282">
        <v>3.25</v>
      </c>
      <c r="D124" s="283">
        <v>3.25</v>
      </c>
      <c r="E124" s="282">
        <v>2.75</v>
      </c>
      <c r="G124" s="70">
        <v>121</v>
      </c>
      <c r="H124" s="67">
        <f t="shared" si="49"/>
        <v>3.75</v>
      </c>
      <c r="I124" s="74">
        <f t="shared" si="50"/>
        <v>3.75</v>
      </c>
      <c r="J124" s="67">
        <f t="shared" si="51"/>
        <v>3.25</v>
      </c>
      <c r="K124" s="116"/>
      <c r="L124" s="70">
        <v>121</v>
      </c>
      <c r="M124" s="67">
        <f t="shared" si="41"/>
        <v>3.5</v>
      </c>
      <c r="N124" s="74">
        <f t="shared" si="42"/>
        <v>3.5</v>
      </c>
      <c r="O124" s="67">
        <f t="shared" si="43"/>
        <v>3</v>
      </c>
    </row>
    <row r="125" spans="2:15" x14ac:dyDescent="0.2">
      <c r="B125" s="70">
        <v>122</v>
      </c>
      <c r="C125" s="282">
        <v>3.25</v>
      </c>
      <c r="D125" s="283">
        <v>3.25</v>
      </c>
      <c r="E125" s="282">
        <v>2.75</v>
      </c>
      <c r="G125" s="70">
        <v>122</v>
      </c>
      <c r="H125" s="67">
        <f t="shared" si="49"/>
        <v>3.75</v>
      </c>
      <c r="I125" s="74">
        <f t="shared" si="50"/>
        <v>3.75</v>
      </c>
      <c r="J125" s="67">
        <f t="shared" si="51"/>
        <v>3.25</v>
      </c>
      <c r="K125" s="116"/>
      <c r="L125" s="70">
        <v>122</v>
      </c>
      <c r="M125" s="67">
        <f t="shared" si="41"/>
        <v>3.5</v>
      </c>
      <c r="N125" s="74">
        <f t="shared" si="42"/>
        <v>3.5</v>
      </c>
      <c r="O125" s="67">
        <f t="shared" si="43"/>
        <v>3</v>
      </c>
    </row>
    <row r="126" spans="2:15" x14ac:dyDescent="0.2">
      <c r="B126" s="70">
        <v>123</v>
      </c>
      <c r="C126" s="282">
        <v>3.25</v>
      </c>
      <c r="D126" s="283">
        <v>3.25</v>
      </c>
      <c r="E126" s="282">
        <v>2.75</v>
      </c>
      <c r="G126" s="70">
        <v>123</v>
      </c>
      <c r="H126" s="67">
        <f t="shared" si="49"/>
        <v>3.75</v>
      </c>
      <c r="I126" s="74">
        <f t="shared" si="50"/>
        <v>3.75</v>
      </c>
      <c r="J126" s="67">
        <f t="shared" si="51"/>
        <v>3.25</v>
      </c>
      <c r="K126" s="116"/>
      <c r="L126" s="70">
        <v>123</v>
      </c>
      <c r="M126" s="67">
        <f t="shared" si="41"/>
        <v>3.5</v>
      </c>
      <c r="N126" s="74">
        <f t="shared" si="42"/>
        <v>3.5</v>
      </c>
      <c r="O126" s="67">
        <f t="shared" si="43"/>
        <v>3</v>
      </c>
    </row>
    <row r="127" spans="2:15" x14ac:dyDescent="0.2">
      <c r="B127" s="70">
        <v>124</v>
      </c>
      <c r="C127" s="282">
        <v>3.25</v>
      </c>
      <c r="D127" s="283">
        <v>3.25</v>
      </c>
      <c r="E127" s="282">
        <v>2.75</v>
      </c>
      <c r="G127" s="70">
        <v>124</v>
      </c>
      <c r="H127" s="67">
        <f t="shared" si="49"/>
        <v>3.75</v>
      </c>
      <c r="I127" s="74">
        <f t="shared" si="50"/>
        <v>3.75</v>
      </c>
      <c r="J127" s="67">
        <f t="shared" si="51"/>
        <v>3.25</v>
      </c>
      <c r="K127" s="116"/>
      <c r="L127" s="70">
        <v>124</v>
      </c>
      <c r="M127" s="67">
        <f t="shared" si="41"/>
        <v>3.5</v>
      </c>
      <c r="N127" s="74">
        <f t="shared" si="42"/>
        <v>3.5</v>
      </c>
      <c r="O127" s="67">
        <f t="shared" si="43"/>
        <v>3</v>
      </c>
    </row>
    <row r="128" spans="2:15" x14ac:dyDescent="0.2">
      <c r="B128" s="70">
        <v>125</v>
      </c>
      <c r="C128" s="282">
        <v>3.25</v>
      </c>
      <c r="D128" s="283">
        <v>3.25</v>
      </c>
      <c r="E128" s="282">
        <v>2.75</v>
      </c>
      <c r="G128" s="70">
        <v>125</v>
      </c>
      <c r="H128" s="67">
        <f t="shared" si="49"/>
        <v>3.75</v>
      </c>
      <c r="I128" s="74">
        <f t="shared" si="50"/>
        <v>3.75</v>
      </c>
      <c r="J128" s="67">
        <f t="shared" si="51"/>
        <v>3.25</v>
      </c>
      <c r="K128" s="116"/>
      <c r="L128" s="70">
        <v>125</v>
      </c>
      <c r="M128" s="67">
        <f t="shared" si="41"/>
        <v>3.5</v>
      </c>
      <c r="N128" s="74">
        <f t="shared" si="42"/>
        <v>3.5</v>
      </c>
      <c r="O128" s="67">
        <f t="shared" si="43"/>
        <v>3</v>
      </c>
    </row>
    <row r="129" spans="2:15" x14ac:dyDescent="0.2">
      <c r="B129" s="70">
        <v>126</v>
      </c>
      <c r="C129" s="282">
        <v>3.25</v>
      </c>
      <c r="D129" s="283">
        <v>3.25</v>
      </c>
      <c r="E129" s="282">
        <v>2.75</v>
      </c>
      <c r="G129" s="70">
        <v>126</v>
      </c>
      <c r="H129" s="67">
        <f t="shared" si="49"/>
        <v>3.75</v>
      </c>
      <c r="I129" s="74">
        <f t="shared" si="50"/>
        <v>3.75</v>
      </c>
      <c r="J129" s="67">
        <f t="shared" si="51"/>
        <v>3.25</v>
      </c>
      <c r="K129" s="116"/>
      <c r="L129" s="70">
        <v>126</v>
      </c>
      <c r="M129" s="67">
        <f t="shared" si="41"/>
        <v>3.5</v>
      </c>
      <c r="N129" s="74">
        <f t="shared" si="42"/>
        <v>3.5</v>
      </c>
      <c r="O129" s="67">
        <f t="shared" si="43"/>
        <v>3</v>
      </c>
    </row>
    <row r="130" spans="2:15" x14ac:dyDescent="0.2">
      <c r="B130" s="70">
        <v>127</v>
      </c>
      <c r="C130" s="282">
        <v>3.25</v>
      </c>
      <c r="D130" s="283">
        <v>3.25</v>
      </c>
      <c r="E130" s="282">
        <v>2.75</v>
      </c>
      <c r="G130" s="70">
        <v>127</v>
      </c>
      <c r="H130" s="67">
        <f t="shared" si="49"/>
        <v>3.75</v>
      </c>
      <c r="I130" s="74">
        <f t="shared" si="50"/>
        <v>3.75</v>
      </c>
      <c r="J130" s="67">
        <f t="shared" si="51"/>
        <v>3.25</v>
      </c>
      <c r="K130" s="116"/>
      <c r="L130" s="70">
        <v>127</v>
      </c>
      <c r="M130" s="67">
        <f t="shared" si="41"/>
        <v>3.5</v>
      </c>
      <c r="N130" s="74">
        <f t="shared" si="42"/>
        <v>3.5</v>
      </c>
      <c r="O130" s="67">
        <f t="shared" si="43"/>
        <v>3</v>
      </c>
    </row>
    <row r="131" spans="2:15" x14ac:dyDescent="0.2">
      <c r="B131" s="70">
        <v>128</v>
      </c>
      <c r="C131" s="282">
        <v>3.25</v>
      </c>
      <c r="D131" s="283">
        <v>3.25</v>
      </c>
      <c r="E131" s="282">
        <v>2.75</v>
      </c>
      <c r="G131" s="70">
        <v>128</v>
      </c>
      <c r="H131" s="67">
        <f t="shared" si="49"/>
        <v>3.75</v>
      </c>
      <c r="I131" s="74">
        <f t="shared" si="50"/>
        <v>3.75</v>
      </c>
      <c r="J131" s="67">
        <f t="shared" si="51"/>
        <v>3.25</v>
      </c>
      <c r="K131" s="116"/>
      <c r="L131" s="70">
        <v>128</v>
      </c>
      <c r="M131" s="67">
        <f t="shared" si="41"/>
        <v>3.5</v>
      </c>
      <c r="N131" s="74">
        <f t="shared" si="42"/>
        <v>3.5</v>
      </c>
      <c r="O131" s="67">
        <f t="shared" si="43"/>
        <v>3</v>
      </c>
    </row>
    <row r="132" spans="2:15" x14ac:dyDescent="0.2">
      <c r="B132" s="70">
        <v>129</v>
      </c>
      <c r="C132" s="282">
        <v>3.25</v>
      </c>
      <c r="D132" s="283">
        <v>3.25</v>
      </c>
      <c r="E132" s="282">
        <v>2.75</v>
      </c>
      <c r="G132" s="70">
        <v>129</v>
      </c>
      <c r="H132" s="67">
        <f t="shared" si="49"/>
        <v>3.75</v>
      </c>
      <c r="I132" s="74">
        <f t="shared" si="50"/>
        <v>3.75</v>
      </c>
      <c r="J132" s="67">
        <f t="shared" si="51"/>
        <v>3.25</v>
      </c>
      <c r="K132" s="116"/>
      <c r="L132" s="70">
        <v>129</v>
      </c>
      <c r="M132" s="67">
        <f t="shared" ref="M132:M195" si="52">C132+0.25</f>
        <v>3.5</v>
      </c>
      <c r="N132" s="74">
        <f t="shared" ref="N132:N195" si="53">D132+0.25</f>
        <v>3.5</v>
      </c>
      <c r="O132" s="67">
        <f t="shared" ref="O132:O195" si="54">E132+0.25</f>
        <v>3</v>
      </c>
    </row>
    <row r="133" spans="2:15" x14ac:dyDescent="0.2">
      <c r="B133" s="70">
        <v>130</v>
      </c>
      <c r="C133" s="282">
        <v>3.25</v>
      </c>
      <c r="D133" s="283">
        <v>3.25</v>
      </c>
      <c r="E133" s="282">
        <v>2.75</v>
      </c>
      <c r="G133" s="70">
        <v>130</v>
      </c>
      <c r="H133" s="67">
        <f t="shared" si="49"/>
        <v>3.75</v>
      </c>
      <c r="I133" s="74">
        <f t="shared" si="50"/>
        <v>3.75</v>
      </c>
      <c r="J133" s="67">
        <f t="shared" si="51"/>
        <v>3.25</v>
      </c>
      <c r="K133" s="116"/>
      <c r="L133" s="70">
        <v>130</v>
      </c>
      <c r="M133" s="67">
        <f t="shared" si="52"/>
        <v>3.5</v>
      </c>
      <c r="N133" s="74">
        <f t="shared" si="53"/>
        <v>3.5</v>
      </c>
      <c r="O133" s="67">
        <f t="shared" si="54"/>
        <v>3</v>
      </c>
    </row>
    <row r="134" spans="2:15" x14ac:dyDescent="0.2">
      <c r="B134" s="70">
        <v>131</v>
      </c>
      <c r="C134" s="282">
        <v>3.25</v>
      </c>
      <c r="D134" s="283">
        <v>3.25</v>
      </c>
      <c r="E134" s="282">
        <v>2.75</v>
      </c>
      <c r="G134" s="70">
        <v>131</v>
      </c>
      <c r="H134" s="67">
        <f t="shared" ref="H134:H197" si="55">C134+0.5</f>
        <v>3.75</v>
      </c>
      <c r="I134" s="74">
        <f t="shared" ref="I134:I197" si="56">D134+0.5</f>
        <v>3.75</v>
      </c>
      <c r="J134" s="67">
        <f t="shared" ref="J134:J197" si="57">E134+0.5</f>
        <v>3.25</v>
      </c>
      <c r="K134" s="116"/>
      <c r="L134" s="70">
        <v>131</v>
      </c>
      <c r="M134" s="67">
        <f t="shared" si="52"/>
        <v>3.5</v>
      </c>
      <c r="N134" s="74">
        <f t="shared" si="53"/>
        <v>3.5</v>
      </c>
      <c r="O134" s="67">
        <f t="shared" si="54"/>
        <v>3</v>
      </c>
    </row>
    <row r="135" spans="2:15" x14ac:dyDescent="0.2">
      <c r="B135" s="70">
        <v>132</v>
      </c>
      <c r="C135" s="282">
        <v>3.25</v>
      </c>
      <c r="D135" s="283">
        <v>3.25</v>
      </c>
      <c r="E135" s="282">
        <v>2.75</v>
      </c>
      <c r="G135" s="70">
        <v>132</v>
      </c>
      <c r="H135" s="67">
        <f t="shared" si="55"/>
        <v>3.75</v>
      </c>
      <c r="I135" s="74">
        <f t="shared" si="56"/>
        <v>3.75</v>
      </c>
      <c r="J135" s="67">
        <f t="shared" si="57"/>
        <v>3.25</v>
      </c>
      <c r="K135" s="116"/>
      <c r="L135" s="70">
        <v>132</v>
      </c>
      <c r="M135" s="67">
        <f t="shared" si="52"/>
        <v>3.5</v>
      </c>
      <c r="N135" s="74">
        <f t="shared" si="53"/>
        <v>3.5</v>
      </c>
      <c r="O135" s="67">
        <f t="shared" si="54"/>
        <v>3</v>
      </c>
    </row>
    <row r="136" spans="2:15" x14ac:dyDescent="0.2">
      <c r="B136" s="70">
        <v>133</v>
      </c>
      <c r="C136" s="282">
        <v>3.25</v>
      </c>
      <c r="D136" s="283">
        <v>3.25</v>
      </c>
      <c r="E136" s="282">
        <v>2.75</v>
      </c>
      <c r="G136" s="70">
        <v>133</v>
      </c>
      <c r="H136" s="67">
        <f t="shared" si="55"/>
        <v>3.75</v>
      </c>
      <c r="I136" s="74">
        <f t="shared" si="56"/>
        <v>3.75</v>
      </c>
      <c r="J136" s="67">
        <f t="shared" si="57"/>
        <v>3.25</v>
      </c>
      <c r="K136" s="116"/>
      <c r="L136" s="70">
        <v>133</v>
      </c>
      <c r="M136" s="67">
        <f t="shared" si="52"/>
        <v>3.5</v>
      </c>
      <c r="N136" s="74">
        <f t="shared" si="53"/>
        <v>3.5</v>
      </c>
      <c r="O136" s="67">
        <f t="shared" si="54"/>
        <v>3</v>
      </c>
    </row>
    <row r="137" spans="2:15" x14ac:dyDescent="0.2">
      <c r="B137" s="70">
        <v>134</v>
      </c>
      <c r="C137" s="282">
        <v>3.25</v>
      </c>
      <c r="D137" s="283">
        <v>3.25</v>
      </c>
      <c r="E137" s="282">
        <v>2.75</v>
      </c>
      <c r="G137" s="70">
        <v>134</v>
      </c>
      <c r="H137" s="67">
        <f t="shared" si="55"/>
        <v>3.75</v>
      </c>
      <c r="I137" s="74">
        <f t="shared" si="56"/>
        <v>3.75</v>
      </c>
      <c r="J137" s="67">
        <f t="shared" si="57"/>
        <v>3.25</v>
      </c>
      <c r="K137" s="116"/>
      <c r="L137" s="70">
        <v>134</v>
      </c>
      <c r="M137" s="67">
        <f t="shared" si="52"/>
        <v>3.5</v>
      </c>
      <c r="N137" s="74">
        <f t="shared" si="53"/>
        <v>3.5</v>
      </c>
      <c r="O137" s="67">
        <f t="shared" si="54"/>
        <v>3</v>
      </c>
    </row>
    <row r="138" spans="2:15" x14ac:dyDescent="0.2">
      <c r="B138" s="70">
        <v>135</v>
      </c>
      <c r="C138" s="282">
        <v>3.25</v>
      </c>
      <c r="D138" s="283">
        <v>3.25</v>
      </c>
      <c r="E138" s="282">
        <v>2.75</v>
      </c>
      <c r="G138" s="70">
        <v>135</v>
      </c>
      <c r="H138" s="67">
        <f t="shared" si="55"/>
        <v>3.75</v>
      </c>
      <c r="I138" s="74">
        <f t="shared" si="56"/>
        <v>3.75</v>
      </c>
      <c r="J138" s="67">
        <f t="shared" si="57"/>
        <v>3.25</v>
      </c>
      <c r="K138" s="116"/>
      <c r="L138" s="70">
        <v>135</v>
      </c>
      <c r="M138" s="67">
        <f t="shared" si="52"/>
        <v>3.5</v>
      </c>
      <c r="N138" s="74">
        <f t="shared" si="53"/>
        <v>3.5</v>
      </c>
      <c r="O138" s="67">
        <f t="shared" si="54"/>
        <v>3</v>
      </c>
    </row>
    <row r="139" spans="2:15" x14ac:dyDescent="0.2">
      <c r="B139" s="70">
        <v>136</v>
      </c>
      <c r="C139" s="282">
        <v>3.25</v>
      </c>
      <c r="D139" s="283">
        <v>3.25</v>
      </c>
      <c r="E139" s="282">
        <v>2.75</v>
      </c>
      <c r="G139" s="70">
        <v>136</v>
      </c>
      <c r="H139" s="67">
        <f t="shared" si="55"/>
        <v>3.75</v>
      </c>
      <c r="I139" s="74">
        <f t="shared" si="56"/>
        <v>3.75</v>
      </c>
      <c r="J139" s="67">
        <f t="shared" si="57"/>
        <v>3.25</v>
      </c>
      <c r="K139" s="116"/>
      <c r="L139" s="70">
        <v>136</v>
      </c>
      <c r="M139" s="67">
        <f t="shared" si="52"/>
        <v>3.5</v>
      </c>
      <c r="N139" s="74">
        <f t="shared" si="53"/>
        <v>3.5</v>
      </c>
      <c r="O139" s="67">
        <f t="shared" si="54"/>
        <v>3</v>
      </c>
    </row>
    <row r="140" spans="2:15" x14ac:dyDescent="0.2">
      <c r="B140" s="70">
        <v>137</v>
      </c>
      <c r="C140" s="282">
        <v>3.25</v>
      </c>
      <c r="D140" s="283">
        <v>3.25</v>
      </c>
      <c r="E140" s="282">
        <v>2.75</v>
      </c>
      <c r="G140" s="70">
        <v>137</v>
      </c>
      <c r="H140" s="67">
        <f t="shared" si="55"/>
        <v>3.75</v>
      </c>
      <c r="I140" s="74">
        <f t="shared" si="56"/>
        <v>3.75</v>
      </c>
      <c r="J140" s="67">
        <f t="shared" si="57"/>
        <v>3.25</v>
      </c>
      <c r="K140" s="116"/>
      <c r="L140" s="70">
        <v>137</v>
      </c>
      <c r="M140" s="67">
        <f t="shared" si="52"/>
        <v>3.5</v>
      </c>
      <c r="N140" s="74">
        <f t="shared" si="53"/>
        <v>3.5</v>
      </c>
      <c r="O140" s="67">
        <f t="shared" si="54"/>
        <v>3</v>
      </c>
    </row>
    <row r="141" spans="2:15" x14ac:dyDescent="0.2">
      <c r="B141" s="70">
        <v>138</v>
      </c>
      <c r="C141" s="282">
        <v>3.25</v>
      </c>
      <c r="D141" s="283">
        <v>3.25</v>
      </c>
      <c r="E141" s="282">
        <v>2.75</v>
      </c>
      <c r="G141" s="70">
        <v>138</v>
      </c>
      <c r="H141" s="67">
        <f t="shared" si="55"/>
        <v>3.75</v>
      </c>
      <c r="I141" s="74">
        <f t="shared" si="56"/>
        <v>3.75</v>
      </c>
      <c r="J141" s="67">
        <f t="shared" si="57"/>
        <v>3.25</v>
      </c>
      <c r="K141" s="116"/>
      <c r="L141" s="70">
        <v>138</v>
      </c>
      <c r="M141" s="67">
        <f t="shared" si="52"/>
        <v>3.5</v>
      </c>
      <c r="N141" s="74">
        <f t="shared" si="53"/>
        <v>3.5</v>
      </c>
      <c r="O141" s="67">
        <f t="shared" si="54"/>
        <v>3</v>
      </c>
    </row>
    <row r="142" spans="2:15" x14ac:dyDescent="0.2">
      <c r="B142" s="70">
        <v>139</v>
      </c>
      <c r="C142" s="282">
        <v>3.25</v>
      </c>
      <c r="D142" s="283">
        <v>3.25</v>
      </c>
      <c r="E142" s="282">
        <v>2.75</v>
      </c>
      <c r="G142" s="70">
        <v>139</v>
      </c>
      <c r="H142" s="67">
        <f t="shared" si="55"/>
        <v>3.75</v>
      </c>
      <c r="I142" s="74">
        <f t="shared" si="56"/>
        <v>3.75</v>
      </c>
      <c r="J142" s="67">
        <f t="shared" si="57"/>
        <v>3.25</v>
      </c>
      <c r="K142" s="116"/>
      <c r="L142" s="70">
        <v>139</v>
      </c>
      <c r="M142" s="67">
        <f t="shared" si="52"/>
        <v>3.5</v>
      </c>
      <c r="N142" s="74">
        <f t="shared" si="53"/>
        <v>3.5</v>
      </c>
      <c r="O142" s="67">
        <f t="shared" si="54"/>
        <v>3</v>
      </c>
    </row>
    <row r="143" spans="2:15" x14ac:dyDescent="0.2">
      <c r="B143" s="70">
        <v>140</v>
      </c>
      <c r="C143" s="282">
        <v>3.25</v>
      </c>
      <c r="D143" s="283">
        <v>3.25</v>
      </c>
      <c r="E143" s="282">
        <v>2.75</v>
      </c>
      <c r="G143" s="70">
        <v>140</v>
      </c>
      <c r="H143" s="67">
        <f t="shared" si="55"/>
        <v>3.75</v>
      </c>
      <c r="I143" s="74">
        <f t="shared" si="56"/>
        <v>3.75</v>
      </c>
      <c r="J143" s="67">
        <f t="shared" si="57"/>
        <v>3.25</v>
      </c>
      <c r="K143" s="116"/>
      <c r="L143" s="70">
        <v>140</v>
      </c>
      <c r="M143" s="67">
        <f t="shared" si="52"/>
        <v>3.5</v>
      </c>
      <c r="N143" s="74">
        <f t="shared" si="53"/>
        <v>3.5</v>
      </c>
      <c r="O143" s="67">
        <f t="shared" si="54"/>
        <v>3</v>
      </c>
    </row>
    <row r="144" spans="2:15" x14ac:dyDescent="0.2">
      <c r="B144" s="70">
        <v>141</v>
      </c>
      <c r="C144" s="282">
        <v>3.25</v>
      </c>
      <c r="D144" s="283">
        <v>3.25</v>
      </c>
      <c r="E144" s="282">
        <v>2.75</v>
      </c>
      <c r="G144" s="70">
        <v>141</v>
      </c>
      <c r="H144" s="67">
        <f t="shared" si="55"/>
        <v>3.75</v>
      </c>
      <c r="I144" s="74">
        <f t="shared" si="56"/>
        <v>3.75</v>
      </c>
      <c r="J144" s="67">
        <f t="shared" si="57"/>
        <v>3.25</v>
      </c>
      <c r="K144" s="116"/>
      <c r="L144" s="70">
        <v>141</v>
      </c>
      <c r="M144" s="67">
        <f t="shared" si="52"/>
        <v>3.5</v>
      </c>
      <c r="N144" s="74">
        <f t="shared" si="53"/>
        <v>3.5</v>
      </c>
      <c r="O144" s="67">
        <f t="shared" si="54"/>
        <v>3</v>
      </c>
    </row>
    <row r="145" spans="2:15" x14ac:dyDescent="0.2">
      <c r="B145" s="70">
        <v>142</v>
      </c>
      <c r="C145" s="282">
        <v>3.25</v>
      </c>
      <c r="D145" s="283">
        <v>3.25</v>
      </c>
      <c r="E145" s="282">
        <v>2.75</v>
      </c>
      <c r="G145" s="70">
        <v>142</v>
      </c>
      <c r="H145" s="67">
        <f t="shared" si="55"/>
        <v>3.75</v>
      </c>
      <c r="I145" s="74">
        <f t="shared" si="56"/>
        <v>3.75</v>
      </c>
      <c r="J145" s="67">
        <f t="shared" si="57"/>
        <v>3.25</v>
      </c>
      <c r="K145" s="116"/>
      <c r="L145" s="70">
        <v>142</v>
      </c>
      <c r="M145" s="67">
        <f t="shared" si="52"/>
        <v>3.5</v>
      </c>
      <c r="N145" s="74">
        <f t="shared" si="53"/>
        <v>3.5</v>
      </c>
      <c r="O145" s="67">
        <f t="shared" si="54"/>
        <v>3</v>
      </c>
    </row>
    <row r="146" spans="2:15" x14ac:dyDescent="0.2">
      <c r="B146" s="70">
        <v>143</v>
      </c>
      <c r="C146" s="282">
        <v>3.25</v>
      </c>
      <c r="D146" s="283">
        <v>3.25</v>
      </c>
      <c r="E146" s="282">
        <v>2.75</v>
      </c>
      <c r="G146" s="70">
        <v>143</v>
      </c>
      <c r="H146" s="67">
        <f t="shared" si="55"/>
        <v>3.75</v>
      </c>
      <c r="I146" s="74">
        <f t="shared" si="56"/>
        <v>3.75</v>
      </c>
      <c r="J146" s="67">
        <f t="shared" si="57"/>
        <v>3.25</v>
      </c>
      <c r="K146" s="116"/>
      <c r="L146" s="70">
        <v>143</v>
      </c>
      <c r="M146" s="67">
        <f t="shared" si="52"/>
        <v>3.5</v>
      </c>
      <c r="N146" s="74">
        <f t="shared" si="53"/>
        <v>3.5</v>
      </c>
      <c r="O146" s="67">
        <f t="shared" si="54"/>
        <v>3</v>
      </c>
    </row>
    <row r="147" spans="2:15" x14ac:dyDescent="0.2">
      <c r="B147" s="70">
        <v>144</v>
      </c>
      <c r="C147" s="282">
        <v>3.25</v>
      </c>
      <c r="D147" s="283">
        <v>3.25</v>
      </c>
      <c r="E147" s="282">
        <v>2.75</v>
      </c>
      <c r="G147" s="70">
        <v>144</v>
      </c>
      <c r="H147" s="67">
        <f t="shared" si="55"/>
        <v>3.75</v>
      </c>
      <c r="I147" s="74">
        <f t="shared" si="56"/>
        <v>3.75</v>
      </c>
      <c r="J147" s="67">
        <f t="shared" si="57"/>
        <v>3.25</v>
      </c>
      <c r="K147" s="116"/>
      <c r="L147" s="70">
        <v>144</v>
      </c>
      <c r="M147" s="67">
        <f t="shared" si="52"/>
        <v>3.5</v>
      </c>
      <c r="N147" s="74">
        <f t="shared" si="53"/>
        <v>3.5</v>
      </c>
      <c r="O147" s="67">
        <f t="shared" si="54"/>
        <v>3</v>
      </c>
    </row>
    <row r="148" spans="2:15" x14ac:dyDescent="0.2">
      <c r="B148" s="70">
        <v>145</v>
      </c>
      <c r="C148" s="282">
        <v>3.25</v>
      </c>
      <c r="D148" s="283">
        <v>3.25</v>
      </c>
      <c r="E148" s="282">
        <v>2.75</v>
      </c>
      <c r="G148" s="70">
        <v>145</v>
      </c>
      <c r="H148" s="67">
        <f t="shared" si="55"/>
        <v>3.75</v>
      </c>
      <c r="I148" s="74">
        <f t="shared" si="56"/>
        <v>3.75</v>
      </c>
      <c r="J148" s="67">
        <f t="shared" si="57"/>
        <v>3.25</v>
      </c>
      <c r="K148" s="116"/>
      <c r="L148" s="70">
        <v>145</v>
      </c>
      <c r="M148" s="67">
        <f t="shared" si="52"/>
        <v>3.5</v>
      </c>
      <c r="N148" s="74">
        <f t="shared" si="53"/>
        <v>3.5</v>
      </c>
      <c r="O148" s="67">
        <f t="shared" si="54"/>
        <v>3</v>
      </c>
    </row>
    <row r="149" spans="2:15" x14ac:dyDescent="0.2">
      <c r="B149" s="70">
        <v>146</v>
      </c>
      <c r="C149" s="282">
        <v>3.25</v>
      </c>
      <c r="D149" s="283">
        <v>3.25</v>
      </c>
      <c r="E149" s="282">
        <v>2.75</v>
      </c>
      <c r="G149" s="70">
        <v>146</v>
      </c>
      <c r="H149" s="67">
        <f t="shared" si="55"/>
        <v>3.75</v>
      </c>
      <c r="I149" s="74">
        <f t="shared" si="56"/>
        <v>3.75</v>
      </c>
      <c r="J149" s="67">
        <f t="shared" si="57"/>
        <v>3.25</v>
      </c>
      <c r="K149" s="116"/>
      <c r="L149" s="70">
        <v>146</v>
      </c>
      <c r="M149" s="67">
        <f t="shared" si="52"/>
        <v>3.5</v>
      </c>
      <c r="N149" s="74">
        <f t="shared" si="53"/>
        <v>3.5</v>
      </c>
      <c r="O149" s="67">
        <f t="shared" si="54"/>
        <v>3</v>
      </c>
    </row>
    <row r="150" spans="2:15" x14ac:dyDescent="0.2">
      <c r="B150" s="70">
        <v>147</v>
      </c>
      <c r="C150" s="282">
        <v>3.25</v>
      </c>
      <c r="D150" s="283">
        <v>3.25</v>
      </c>
      <c r="E150" s="282">
        <v>2.75</v>
      </c>
      <c r="G150" s="70">
        <v>147</v>
      </c>
      <c r="H150" s="67">
        <f t="shared" si="55"/>
        <v>3.75</v>
      </c>
      <c r="I150" s="74">
        <f t="shared" si="56"/>
        <v>3.75</v>
      </c>
      <c r="J150" s="67">
        <f t="shared" si="57"/>
        <v>3.25</v>
      </c>
      <c r="K150" s="116"/>
      <c r="L150" s="70">
        <v>147</v>
      </c>
      <c r="M150" s="67">
        <f t="shared" si="52"/>
        <v>3.5</v>
      </c>
      <c r="N150" s="74">
        <f t="shared" si="53"/>
        <v>3.5</v>
      </c>
      <c r="O150" s="67">
        <f t="shared" si="54"/>
        <v>3</v>
      </c>
    </row>
    <row r="151" spans="2:15" x14ac:dyDescent="0.2">
      <c r="B151" s="70">
        <v>148</v>
      </c>
      <c r="C151" s="282">
        <v>3.25</v>
      </c>
      <c r="D151" s="283">
        <v>3.25</v>
      </c>
      <c r="E151" s="282">
        <v>2.75</v>
      </c>
      <c r="G151" s="70">
        <v>148</v>
      </c>
      <c r="H151" s="67">
        <f t="shared" si="55"/>
        <v>3.75</v>
      </c>
      <c r="I151" s="74">
        <f t="shared" si="56"/>
        <v>3.75</v>
      </c>
      <c r="J151" s="67">
        <f t="shared" si="57"/>
        <v>3.25</v>
      </c>
      <c r="K151" s="116"/>
      <c r="L151" s="70">
        <v>148</v>
      </c>
      <c r="M151" s="67">
        <f t="shared" si="52"/>
        <v>3.5</v>
      </c>
      <c r="N151" s="74">
        <f t="shared" si="53"/>
        <v>3.5</v>
      </c>
      <c r="O151" s="67">
        <f t="shared" si="54"/>
        <v>3</v>
      </c>
    </row>
    <row r="152" spans="2:15" x14ac:dyDescent="0.2">
      <c r="B152" s="70">
        <v>149</v>
      </c>
      <c r="C152" s="282">
        <v>3.25</v>
      </c>
      <c r="D152" s="283">
        <v>3.25</v>
      </c>
      <c r="E152" s="282">
        <v>2.75</v>
      </c>
      <c r="G152" s="70">
        <v>149</v>
      </c>
      <c r="H152" s="67">
        <f t="shared" si="55"/>
        <v>3.75</v>
      </c>
      <c r="I152" s="74">
        <f t="shared" si="56"/>
        <v>3.75</v>
      </c>
      <c r="J152" s="67">
        <f t="shared" si="57"/>
        <v>3.25</v>
      </c>
      <c r="K152" s="116"/>
      <c r="L152" s="70">
        <v>149</v>
      </c>
      <c r="M152" s="67">
        <f t="shared" si="52"/>
        <v>3.5</v>
      </c>
      <c r="N152" s="74">
        <f t="shared" si="53"/>
        <v>3.5</v>
      </c>
      <c r="O152" s="67">
        <f t="shared" si="54"/>
        <v>3</v>
      </c>
    </row>
    <row r="153" spans="2:15" x14ac:dyDescent="0.2">
      <c r="B153" s="70">
        <v>150</v>
      </c>
      <c r="C153" s="282">
        <v>3.25</v>
      </c>
      <c r="D153" s="283">
        <v>3.25</v>
      </c>
      <c r="E153" s="282">
        <v>2.75</v>
      </c>
      <c r="G153" s="70">
        <v>150</v>
      </c>
      <c r="H153" s="67">
        <f t="shared" si="55"/>
        <v>3.75</v>
      </c>
      <c r="I153" s="74">
        <f t="shared" si="56"/>
        <v>3.75</v>
      </c>
      <c r="J153" s="67">
        <f t="shared" si="57"/>
        <v>3.25</v>
      </c>
      <c r="K153" s="116"/>
      <c r="L153" s="70">
        <v>150</v>
      </c>
      <c r="M153" s="67">
        <f t="shared" si="52"/>
        <v>3.5</v>
      </c>
      <c r="N153" s="74">
        <f t="shared" si="53"/>
        <v>3.5</v>
      </c>
      <c r="O153" s="67">
        <f t="shared" si="54"/>
        <v>3</v>
      </c>
    </row>
    <row r="154" spans="2:15" x14ac:dyDescent="0.2">
      <c r="B154" s="70">
        <v>151</v>
      </c>
      <c r="C154" s="282">
        <v>3.25</v>
      </c>
      <c r="D154" s="283">
        <v>3.25</v>
      </c>
      <c r="E154" s="282">
        <v>2.75</v>
      </c>
      <c r="G154" s="70">
        <v>151</v>
      </c>
      <c r="H154" s="67">
        <f t="shared" si="55"/>
        <v>3.75</v>
      </c>
      <c r="I154" s="74">
        <f t="shared" si="56"/>
        <v>3.75</v>
      </c>
      <c r="J154" s="67">
        <f t="shared" si="57"/>
        <v>3.25</v>
      </c>
      <c r="K154" s="116"/>
      <c r="L154" s="70">
        <v>151</v>
      </c>
      <c r="M154" s="67">
        <f t="shared" si="52"/>
        <v>3.5</v>
      </c>
      <c r="N154" s="74">
        <f t="shared" si="53"/>
        <v>3.5</v>
      </c>
      <c r="O154" s="67">
        <f t="shared" si="54"/>
        <v>3</v>
      </c>
    </row>
    <row r="155" spans="2:15" x14ac:dyDescent="0.2">
      <c r="B155" s="70">
        <v>152</v>
      </c>
      <c r="C155" s="282">
        <v>3.25</v>
      </c>
      <c r="D155" s="283">
        <v>3.25</v>
      </c>
      <c r="E155" s="282">
        <v>2.75</v>
      </c>
      <c r="G155" s="70">
        <v>152</v>
      </c>
      <c r="H155" s="67">
        <f t="shared" si="55"/>
        <v>3.75</v>
      </c>
      <c r="I155" s="74">
        <f t="shared" si="56"/>
        <v>3.75</v>
      </c>
      <c r="J155" s="67">
        <f t="shared" si="57"/>
        <v>3.25</v>
      </c>
      <c r="K155" s="116"/>
      <c r="L155" s="70">
        <v>152</v>
      </c>
      <c r="M155" s="67">
        <f t="shared" si="52"/>
        <v>3.5</v>
      </c>
      <c r="N155" s="74">
        <f t="shared" si="53"/>
        <v>3.5</v>
      </c>
      <c r="O155" s="67">
        <f t="shared" si="54"/>
        <v>3</v>
      </c>
    </row>
    <row r="156" spans="2:15" x14ac:dyDescent="0.2">
      <c r="B156" s="70">
        <v>153</v>
      </c>
      <c r="C156" s="282">
        <v>3.25</v>
      </c>
      <c r="D156" s="283">
        <v>3.25</v>
      </c>
      <c r="E156" s="282">
        <v>2.75</v>
      </c>
      <c r="G156" s="70">
        <v>153</v>
      </c>
      <c r="H156" s="67">
        <f t="shared" si="55"/>
        <v>3.75</v>
      </c>
      <c r="I156" s="74">
        <f t="shared" si="56"/>
        <v>3.75</v>
      </c>
      <c r="J156" s="67">
        <f t="shared" si="57"/>
        <v>3.25</v>
      </c>
      <c r="K156" s="116"/>
      <c r="L156" s="70">
        <v>153</v>
      </c>
      <c r="M156" s="67">
        <f t="shared" si="52"/>
        <v>3.5</v>
      </c>
      <c r="N156" s="74">
        <f t="shared" si="53"/>
        <v>3.5</v>
      </c>
      <c r="O156" s="67">
        <f t="shared" si="54"/>
        <v>3</v>
      </c>
    </row>
    <row r="157" spans="2:15" x14ac:dyDescent="0.2">
      <c r="B157" s="70">
        <v>154</v>
      </c>
      <c r="C157" s="282">
        <v>3.25</v>
      </c>
      <c r="D157" s="283">
        <v>3.25</v>
      </c>
      <c r="E157" s="282">
        <v>2.75</v>
      </c>
      <c r="G157" s="70">
        <v>154</v>
      </c>
      <c r="H157" s="67">
        <f t="shared" si="55"/>
        <v>3.75</v>
      </c>
      <c r="I157" s="74">
        <f t="shared" si="56"/>
        <v>3.75</v>
      </c>
      <c r="J157" s="67">
        <f t="shared" si="57"/>
        <v>3.25</v>
      </c>
      <c r="K157" s="116"/>
      <c r="L157" s="70">
        <v>154</v>
      </c>
      <c r="M157" s="67">
        <f t="shared" si="52"/>
        <v>3.5</v>
      </c>
      <c r="N157" s="74">
        <f t="shared" si="53"/>
        <v>3.5</v>
      </c>
      <c r="O157" s="67">
        <f t="shared" si="54"/>
        <v>3</v>
      </c>
    </row>
    <row r="158" spans="2:15" x14ac:dyDescent="0.2">
      <c r="B158" s="70">
        <v>155</v>
      </c>
      <c r="C158" s="282">
        <v>3.25</v>
      </c>
      <c r="D158" s="283">
        <v>3.25</v>
      </c>
      <c r="E158" s="282">
        <v>2.75</v>
      </c>
      <c r="G158" s="70">
        <v>155</v>
      </c>
      <c r="H158" s="67">
        <f t="shared" si="55"/>
        <v>3.75</v>
      </c>
      <c r="I158" s="74">
        <f t="shared" si="56"/>
        <v>3.75</v>
      </c>
      <c r="J158" s="67">
        <f t="shared" si="57"/>
        <v>3.25</v>
      </c>
      <c r="K158" s="116"/>
      <c r="L158" s="70">
        <v>155</v>
      </c>
      <c r="M158" s="67">
        <f t="shared" si="52"/>
        <v>3.5</v>
      </c>
      <c r="N158" s="74">
        <f t="shared" si="53"/>
        <v>3.5</v>
      </c>
      <c r="O158" s="67">
        <f t="shared" si="54"/>
        <v>3</v>
      </c>
    </row>
    <row r="159" spans="2:15" x14ac:dyDescent="0.2">
      <c r="B159" s="70">
        <v>156</v>
      </c>
      <c r="C159" s="282">
        <v>3.25</v>
      </c>
      <c r="D159" s="283">
        <v>3.25</v>
      </c>
      <c r="E159" s="282">
        <v>2.75</v>
      </c>
      <c r="G159" s="70">
        <v>156</v>
      </c>
      <c r="H159" s="67">
        <f t="shared" si="55"/>
        <v>3.75</v>
      </c>
      <c r="I159" s="74">
        <f t="shared" si="56"/>
        <v>3.75</v>
      </c>
      <c r="J159" s="67">
        <f t="shared" si="57"/>
        <v>3.25</v>
      </c>
      <c r="K159" s="116"/>
      <c r="L159" s="70">
        <v>156</v>
      </c>
      <c r="M159" s="67">
        <f t="shared" si="52"/>
        <v>3.5</v>
      </c>
      <c r="N159" s="74">
        <f t="shared" si="53"/>
        <v>3.5</v>
      </c>
      <c r="O159" s="67">
        <f t="shared" si="54"/>
        <v>3</v>
      </c>
    </row>
    <row r="160" spans="2:15" x14ac:dyDescent="0.2">
      <c r="B160" s="70">
        <v>157</v>
      </c>
      <c r="C160" s="282">
        <v>3.25</v>
      </c>
      <c r="D160" s="283">
        <v>3.25</v>
      </c>
      <c r="E160" s="282">
        <v>2.75</v>
      </c>
      <c r="G160" s="70">
        <v>157</v>
      </c>
      <c r="H160" s="67">
        <f t="shared" si="55"/>
        <v>3.75</v>
      </c>
      <c r="I160" s="74">
        <f t="shared" si="56"/>
        <v>3.75</v>
      </c>
      <c r="J160" s="67">
        <f t="shared" si="57"/>
        <v>3.25</v>
      </c>
      <c r="K160" s="116"/>
      <c r="L160" s="70">
        <v>157</v>
      </c>
      <c r="M160" s="67">
        <f t="shared" si="52"/>
        <v>3.5</v>
      </c>
      <c r="N160" s="74">
        <f t="shared" si="53"/>
        <v>3.5</v>
      </c>
      <c r="O160" s="67">
        <f t="shared" si="54"/>
        <v>3</v>
      </c>
    </row>
    <row r="161" spans="2:15" x14ac:dyDescent="0.2">
      <c r="B161" s="70">
        <v>158</v>
      </c>
      <c r="C161" s="282">
        <v>3.25</v>
      </c>
      <c r="D161" s="283">
        <v>3.25</v>
      </c>
      <c r="E161" s="282">
        <v>2.75</v>
      </c>
      <c r="G161" s="70">
        <v>158</v>
      </c>
      <c r="H161" s="67">
        <f t="shared" si="55"/>
        <v>3.75</v>
      </c>
      <c r="I161" s="74">
        <f t="shared" si="56"/>
        <v>3.75</v>
      </c>
      <c r="J161" s="67">
        <f t="shared" si="57"/>
        <v>3.25</v>
      </c>
      <c r="K161" s="116"/>
      <c r="L161" s="70">
        <v>158</v>
      </c>
      <c r="M161" s="67">
        <f t="shared" si="52"/>
        <v>3.5</v>
      </c>
      <c r="N161" s="74">
        <f t="shared" si="53"/>
        <v>3.5</v>
      </c>
      <c r="O161" s="67">
        <f t="shared" si="54"/>
        <v>3</v>
      </c>
    </row>
    <row r="162" spans="2:15" x14ac:dyDescent="0.2">
      <c r="B162" s="70">
        <v>159</v>
      </c>
      <c r="C162" s="282">
        <v>3.25</v>
      </c>
      <c r="D162" s="283">
        <v>3.25</v>
      </c>
      <c r="E162" s="282">
        <v>2.75</v>
      </c>
      <c r="G162" s="70">
        <v>159</v>
      </c>
      <c r="H162" s="67">
        <f t="shared" si="55"/>
        <v>3.75</v>
      </c>
      <c r="I162" s="74">
        <f t="shared" si="56"/>
        <v>3.75</v>
      </c>
      <c r="J162" s="67">
        <f t="shared" si="57"/>
        <v>3.25</v>
      </c>
      <c r="K162" s="116"/>
      <c r="L162" s="70">
        <v>159</v>
      </c>
      <c r="M162" s="67">
        <f t="shared" si="52"/>
        <v>3.5</v>
      </c>
      <c r="N162" s="74">
        <f t="shared" si="53"/>
        <v>3.5</v>
      </c>
      <c r="O162" s="67">
        <f t="shared" si="54"/>
        <v>3</v>
      </c>
    </row>
    <row r="163" spans="2:15" x14ac:dyDescent="0.2">
      <c r="B163" s="70">
        <v>160</v>
      </c>
      <c r="C163" s="282">
        <v>3.25</v>
      </c>
      <c r="D163" s="283">
        <v>3.25</v>
      </c>
      <c r="E163" s="282">
        <v>2.75</v>
      </c>
      <c r="G163" s="70">
        <v>160</v>
      </c>
      <c r="H163" s="67">
        <f t="shared" si="55"/>
        <v>3.75</v>
      </c>
      <c r="I163" s="74">
        <f t="shared" si="56"/>
        <v>3.75</v>
      </c>
      <c r="J163" s="67">
        <f t="shared" si="57"/>
        <v>3.25</v>
      </c>
      <c r="K163" s="116"/>
      <c r="L163" s="70">
        <v>160</v>
      </c>
      <c r="M163" s="67">
        <f t="shared" si="52"/>
        <v>3.5</v>
      </c>
      <c r="N163" s="74">
        <f t="shared" si="53"/>
        <v>3.5</v>
      </c>
      <c r="O163" s="67">
        <f t="shared" si="54"/>
        <v>3</v>
      </c>
    </row>
    <row r="164" spans="2:15" x14ac:dyDescent="0.2">
      <c r="B164" s="70">
        <v>161</v>
      </c>
      <c r="C164" s="282">
        <v>3.25</v>
      </c>
      <c r="D164" s="283">
        <v>3.25</v>
      </c>
      <c r="E164" s="282">
        <v>2.75</v>
      </c>
      <c r="G164" s="70">
        <v>161</v>
      </c>
      <c r="H164" s="67">
        <f t="shared" si="55"/>
        <v>3.75</v>
      </c>
      <c r="I164" s="74">
        <f t="shared" si="56"/>
        <v>3.75</v>
      </c>
      <c r="J164" s="67">
        <f t="shared" si="57"/>
        <v>3.25</v>
      </c>
      <c r="K164" s="116"/>
      <c r="L164" s="70">
        <v>161</v>
      </c>
      <c r="M164" s="67">
        <f t="shared" si="52"/>
        <v>3.5</v>
      </c>
      <c r="N164" s="74">
        <f t="shared" si="53"/>
        <v>3.5</v>
      </c>
      <c r="O164" s="67">
        <f t="shared" si="54"/>
        <v>3</v>
      </c>
    </row>
    <row r="165" spans="2:15" x14ac:dyDescent="0.2">
      <c r="B165" s="70">
        <v>162</v>
      </c>
      <c r="C165" s="282">
        <v>3.25</v>
      </c>
      <c r="D165" s="283">
        <v>3.25</v>
      </c>
      <c r="E165" s="282">
        <v>2.75</v>
      </c>
      <c r="G165" s="70">
        <v>162</v>
      </c>
      <c r="H165" s="67">
        <f t="shared" si="55"/>
        <v>3.75</v>
      </c>
      <c r="I165" s="74">
        <f t="shared" si="56"/>
        <v>3.75</v>
      </c>
      <c r="J165" s="67">
        <f t="shared" si="57"/>
        <v>3.25</v>
      </c>
      <c r="K165" s="116"/>
      <c r="L165" s="70">
        <v>162</v>
      </c>
      <c r="M165" s="67">
        <f t="shared" si="52"/>
        <v>3.5</v>
      </c>
      <c r="N165" s="74">
        <f t="shared" si="53"/>
        <v>3.5</v>
      </c>
      <c r="O165" s="67">
        <f t="shared" si="54"/>
        <v>3</v>
      </c>
    </row>
    <row r="166" spans="2:15" x14ac:dyDescent="0.2">
      <c r="B166" s="70">
        <v>163</v>
      </c>
      <c r="C166" s="282">
        <v>3.25</v>
      </c>
      <c r="D166" s="283">
        <v>3.25</v>
      </c>
      <c r="E166" s="282">
        <v>2.75</v>
      </c>
      <c r="G166" s="70">
        <v>163</v>
      </c>
      <c r="H166" s="67">
        <f t="shared" si="55"/>
        <v>3.75</v>
      </c>
      <c r="I166" s="74">
        <f t="shared" si="56"/>
        <v>3.75</v>
      </c>
      <c r="J166" s="67">
        <f t="shared" si="57"/>
        <v>3.25</v>
      </c>
      <c r="K166" s="116"/>
      <c r="L166" s="70">
        <v>163</v>
      </c>
      <c r="M166" s="67">
        <f t="shared" si="52"/>
        <v>3.5</v>
      </c>
      <c r="N166" s="74">
        <f t="shared" si="53"/>
        <v>3.5</v>
      </c>
      <c r="O166" s="67">
        <f t="shared" si="54"/>
        <v>3</v>
      </c>
    </row>
    <row r="167" spans="2:15" x14ac:dyDescent="0.2">
      <c r="B167" s="70">
        <v>164</v>
      </c>
      <c r="C167" s="282">
        <v>3.25</v>
      </c>
      <c r="D167" s="283">
        <v>3.25</v>
      </c>
      <c r="E167" s="282">
        <v>2.75</v>
      </c>
      <c r="G167" s="70">
        <v>164</v>
      </c>
      <c r="H167" s="67">
        <f t="shared" si="55"/>
        <v>3.75</v>
      </c>
      <c r="I167" s="74">
        <f t="shared" si="56"/>
        <v>3.75</v>
      </c>
      <c r="J167" s="67">
        <f t="shared" si="57"/>
        <v>3.25</v>
      </c>
      <c r="K167" s="116"/>
      <c r="L167" s="70">
        <v>164</v>
      </c>
      <c r="M167" s="67">
        <f t="shared" si="52"/>
        <v>3.5</v>
      </c>
      <c r="N167" s="74">
        <f t="shared" si="53"/>
        <v>3.5</v>
      </c>
      <c r="O167" s="67">
        <f t="shared" si="54"/>
        <v>3</v>
      </c>
    </row>
    <row r="168" spans="2:15" x14ac:dyDescent="0.2">
      <c r="B168" s="70">
        <v>165</v>
      </c>
      <c r="C168" s="282">
        <v>3.25</v>
      </c>
      <c r="D168" s="283">
        <v>3.25</v>
      </c>
      <c r="E168" s="282">
        <v>2.75</v>
      </c>
      <c r="G168" s="70">
        <v>165</v>
      </c>
      <c r="H168" s="67">
        <f t="shared" si="55"/>
        <v>3.75</v>
      </c>
      <c r="I168" s="74">
        <f t="shared" si="56"/>
        <v>3.75</v>
      </c>
      <c r="J168" s="67">
        <f t="shared" si="57"/>
        <v>3.25</v>
      </c>
      <c r="K168" s="116"/>
      <c r="L168" s="70">
        <v>165</v>
      </c>
      <c r="M168" s="67">
        <f t="shared" si="52"/>
        <v>3.5</v>
      </c>
      <c r="N168" s="74">
        <f t="shared" si="53"/>
        <v>3.5</v>
      </c>
      <c r="O168" s="67">
        <f t="shared" si="54"/>
        <v>3</v>
      </c>
    </row>
    <row r="169" spans="2:15" x14ac:dyDescent="0.2">
      <c r="B169" s="70">
        <v>166</v>
      </c>
      <c r="C169" s="282">
        <v>3.25</v>
      </c>
      <c r="D169" s="283">
        <v>3.25</v>
      </c>
      <c r="E169" s="282">
        <v>2.75</v>
      </c>
      <c r="G169" s="70">
        <v>166</v>
      </c>
      <c r="H169" s="67">
        <f t="shared" si="55"/>
        <v>3.75</v>
      </c>
      <c r="I169" s="74">
        <f t="shared" si="56"/>
        <v>3.75</v>
      </c>
      <c r="J169" s="67">
        <f t="shared" si="57"/>
        <v>3.25</v>
      </c>
      <c r="K169" s="116"/>
      <c r="L169" s="70">
        <v>166</v>
      </c>
      <c r="M169" s="67">
        <f t="shared" si="52"/>
        <v>3.5</v>
      </c>
      <c r="N169" s="74">
        <f t="shared" si="53"/>
        <v>3.5</v>
      </c>
      <c r="O169" s="67">
        <f t="shared" si="54"/>
        <v>3</v>
      </c>
    </row>
    <row r="170" spans="2:15" x14ac:dyDescent="0.2">
      <c r="B170" s="70">
        <v>167</v>
      </c>
      <c r="C170" s="282">
        <v>3.25</v>
      </c>
      <c r="D170" s="283">
        <v>3.25</v>
      </c>
      <c r="E170" s="282">
        <v>2.75</v>
      </c>
      <c r="G170" s="70">
        <v>167</v>
      </c>
      <c r="H170" s="67">
        <f t="shared" si="55"/>
        <v>3.75</v>
      </c>
      <c r="I170" s="74">
        <f t="shared" si="56"/>
        <v>3.75</v>
      </c>
      <c r="J170" s="67">
        <f t="shared" si="57"/>
        <v>3.25</v>
      </c>
      <c r="K170" s="116"/>
      <c r="L170" s="70">
        <v>167</v>
      </c>
      <c r="M170" s="67">
        <f t="shared" si="52"/>
        <v>3.5</v>
      </c>
      <c r="N170" s="74">
        <f t="shared" si="53"/>
        <v>3.5</v>
      </c>
      <c r="O170" s="67">
        <f t="shared" si="54"/>
        <v>3</v>
      </c>
    </row>
    <row r="171" spans="2:15" x14ac:dyDescent="0.2">
      <c r="B171" s="70">
        <v>168</v>
      </c>
      <c r="C171" s="282">
        <v>3.25</v>
      </c>
      <c r="D171" s="283">
        <v>3.25</v>
      </c>
      <c r="E171" s="282">
        <v>2.75</v>
      </c>
      <c r="G171" s="70">
        <v>168</v>
      </c>
      <c r="H171" s="67">
        <f t="shared" si="55"/>
        <v>3.75</v>
      </c>
      <c r="I171" s="74">
        <f t="shared" si="56"/>
        <v>3.75</v>
      </c>
      <c r="J171" s="67">
        <f t="shared" si="57"/>
        <v>3.25</v>
      </c>
      <c r="K171" s="116"/>
      <c r="L171" s="70">
        <v>168</v>
      </c>
      <c r="M171" s="67">
        <f t="shared" si="52"/>
        <v>3.5</v>
      </c>
      <c r="N171" s="74">
        <f t="shared" si="53"/>
        <v>3.5</v>
      </c>
      <c r="O171" s="67">
        <f t="shared" si="54"/>
        <v>3</v>
      </c>
    </row>
    <row r="172" spans="2:15" x14ac:dyDescent="0.2">
      <c r="B172" s="70">
        <v>169</v>
      </c>
      <c r="C172" s="282">
        <v>3.25</v>
      </c>
      <c r="D172" s="283">
        <v>3.25</v>
      </c>
      <c r="E172" s="282">
        <v>2.75</v>
      </c>
      <c r="G172" s="70">
        <v>169</v>
      </c>
      <c r="H172" s="67">
        <f t="shared" si="55"/>
        <v>3.75</v>
      </c>
      <c r="I172" s="74">
        <f t="shared" si="56"/>
        <v>3.75</v>
      </c>
      <c r="J172" s="67">
        <f t="shared" si="57"/>
        <v>3.25</v>
      </c>
      <c r="K172" s="116"/>
      <c r="L172" s="70">
        <v>169</v>
      </c>
      <c r="M172" s="67">
        <f t="shared" si="52"/>
        <v>3.5</v>
      </c>
      <c r="N172" s="74">
        <f t="shared" si="53"/>
        <v>3.5</v>
      </c>
      <c r="O172" s="67">
        <f t="shared" si="54"/>
        <v>3</v>
      </c>
    </row>
    <row r="173" spans="2:15" x14ac:dyDescent="0.2">
      <c r="B173" s="70">
        <v>170</v>
      </c>
      <c r="C173" s="282">
        <v>3.25</v>
      </c>
      <c r="D173" s="283">
        <v>3.25</v>
      </c>
      <c r="E173" s="282">
        <v>2.75</v>
      </c>
      <c r="G173" s="70">
        <v>170</v>
      </c>
      <c r="H173" s="67">
        <f t="shared" si="55"/>
        <v>3.75</v>
      </c>
      <c r="I173" s="74">
        <f t="shared" si="56"/>
        <v>3.75</v>
      </c>
      <c r="J173" s="67">
        <f t="shared" si="57"/>
        <v>3.25</v>
      </c>
      <c r="K173" s="116"/>
      <c r="L173" s="70">
        <v>170</v>
      </c>
      <c r="M173" s="67">
        <f t="shared" si="52"/>
        <v>3.5</v>
      </c>
      <c r="N173" s="74">
        <f t="shared" si="53"/>
        <v>3.5</v>
      </c>
      <c r="O173" s="67">
        <f t="shared" si="54"/>
        <v>3</v>
      </c>
    </row>
    <row r="174" spans="2:15" x14ac:dyDescent="0.2">
      <c r="B174" s="70">
        <v>171</v>
      </c>
      <c r="C174" s="282">
        <v>3.25</v>
      </c>
      <c r="D174" s="283">
        <v>3.25</v>
      </c>
      <c r="E174" s="282">
        <v>2.75</v>
      </c>
      <c r="G174" s="70">
        <v>171</v>
      </c>
      <c r="H174" s="67">
        <f t="shared" si="55"/>
        <v>3.75</v>
      </c>
      <c r="I174" s="74">
        <f t="shared" si="56"/>
        <v>3.75</v>
      </c>
      <c r="J174" s="67">
        <f t="shared" si="57"/>
        <v>3.25</v>
      </c>
      <c r="K174" s="116"/>
      <c r="L174" s="70">
        <v>171</v>
      </c>
      <c r="M174" s="67">
        <f t="shared" si="52"/>
        <v>3.5</v>
      </c>
      <c r="N174" s="74">
        <f t="shared" si="53"/>
        <v>3.5</v>
      </c>
      <c r="O174" s="67">
        <f t="shared" si="54"/>
        <v>3</v>
      </c>
    </row>
    <row r="175" spans="2:15" x14ac:dyDescent="0.2">
      <c r="B175" s="70">
        <v>172</v>
      </c>
      <c r="C175" s="282">
        <v>3.25</v>
      </c>
      <c r="D175" s="283">
        <v>3.25</v>
      </c>
      <c r="E175" s="282">
        <v>2.75</v>
      </c>
      <c r="G175" s="70">
        <v>172</v>
      </c>
      <c r="H175" s="67">
        <f t="shared" si="55"/>
        <v>3.75</v>
      </c>
      <c r="I175" s="74">
        <f t="shared" si="56"/>
        <v>3.75</v>
      </c>
      <c r="J175" s="67">
        <f t="shared" si="57"/>
        <v>3.25</v>
      </c>
      <c r="K175" s="116"/>
      <c r="L175" s="70">
        <v>172</v>
      </c>
      <c r="M175" s="67">
        <f t="shared" si="52"/>
        <v>3.5</v>
      </c>
      <c r="N175" s="74">
        <f t="shared" si="53"/>
        <v>3.5</v>
      </c>
      <c r="O175" s="67">
        <f t="shared" si="54"/>
        <v>3</v>
      </c>
    </row>
    <row r="176" spans="2:15" x14ac:dyDescent="0.2">
      <c r="B176" s="70">
        <v>173</v>
      </c>
      <c r="C176" s="282">
        <v>3.25</v>
      </c>
      <c r="D176" s="283">
        <v>3.25</v>
      </c>
      <c r="E176" s="282">
        <v>2.75</v>
      </c>
      <c r="G176" s="70">
        <v>173</v>
      </c>
      <c r="H176" s="67">
        <f t="shared" si="55"/>
        <v>3.75</v>
      </c>
      <c r="I176" s="74">
        <f t="shared" si="56"/>
        <v>3.75</v>
      </c>
      <c r="J176" s="67">
        <f t="shared" si="57"/>
        <v>3.25</v>
      </c>
      <c r="K176" s="116"/>
      <c r="L176" s="70">
        <v>173</v>
      </c>
      <c r="M176" s="67">
        <f t="shared" si="52"/>
        <v>3.5</v>
      </c>
      <c r="N176" s="74">
        <f t="shared" si="53"/>
        <v>3.5</v>
      </c>
      <c r="O176" s="67">
        <f t="shared" si="54"/>
        <v>3</v>
      </c>
    </row>
    <row r="177" spans="2:15" x14ac:dyDescent="0.2">
      <c r="B177" s="70">
        <v>174</v>
      </c>
      <c r="C177" s="282">
        <v>3.25</v>
      </c>
      <c r="D177" s="283">
        <v>3.25</v>
      </c>
      <c r="E177" s="282">
        <v>2.75</v>
      </c>
      <c r="G177" s="70">
        <v>174</v>
      </c>
      <c r="H177" s="67">
        <f t="shared" si="55"/>
        <v>3.75</v>
      </c>
      <c r="I177" s="74">
        <f t="shared" si="56"/>
        <v>3.75</v>
      </c>
      <c r="J177" s="67">
        <f t="shared" si="57"/>
        <v>3.25</v>
      </c>
      <c r="K177" s="116"/>
      <c r="L177" s="70">
        <v>174</v>
      </c>
      <c r="M177" s="67">
        <f t="shared" si="52"/>
        <v>3.5</v>
      </c>
      <c r="N177" s="74">
        <f t="shared" si="53"/>
        <v>3.5</v>
      </c>
      <c r="O177" s="67">
        <f t="shared" si="54"/>
        <v>3</v>
      </c>
    </row>
    <row r="178" spans="2:15" x14ac:dyDescent="0.2">
      <c r="B178" s="70">
        <v>175</v>
      </c>
      <c r="C178" s="282">
        <v>3.25</v>
      </c>
      <c r="D178" s="283">
        <v>3.25</v>
      </c>
      <c r="E178" s="282">
        <v>2.75</v>
      </c>
      <c r="G178" s="70">
        <v>175</v>
      </c>
      <c r="H178" s="67">
        <f t="shared" si="55"/>
        <v>3.75</v>
      </c>
      <c r="I178" s="74">
        <f t="shared" si="56"/>
        <v>3.75</v>
      </c>
      <c r="J178" s="67">
        <f t="shared" si="57"/>
        <v>3.25</v>
      </c>
      <c r="K178" s="116"/>
      <c r="L178" s="70">
        <v>175</v>
      </c>
      <c r="M178" s="67">
        <f t="shared" si="52"/>
        <v>3.5</v>
      </c>
      <c r="N178" s="74">
        <f t="shared" si="53"/>
        <v>3.5</v>
      </c>
      <c r="O178" s="67">
        <f t="shared" si="54"/>
        <v>3</v>
      </c>
    </row>
    <row r="179" spans="2:15" x14ac:dyDescent="0.2">
      <c r="B179" s="70">
        <v>176</v>
      </c>
      <c r="C179" s="282">
        <v>3.25</v>
      </c>
      <c r="D179" s="283">
        <v>3.25</v>
      </c>
      <c r="E179" s="282">
        <v>2.75</v>
      </c>
      <c r="G179" s="70">
        <v>176</v>
      </c>
      <c r="H179" s="67">
        <f t="shared" si="55"/>
        <v>3.75</v>
      </c>
      <c r="I179" s="74">
        <f t="shared" si="56"/>
        <v>3.75</v>
      </c>
      <c r="J179" s="67">
        <f t="shared" si="57"/>
        <v>3.25</v>
      </c>
      <c r="K179" s="116"/>
      <c r="L179" s="70">
        <v>176</v>
      </c>
      <c r="M179" s="67">
        <f t="shared" si="52"/>
        <v>3.5</v>
      </c>
      <c r="N179" s="74">
        <f t="shared" si="53"/>
        <v>3.5</v>
      </c>
      <c r="O179" s="67">
        <f t="shared" si="54"/>
        <v>3</v>
      </c>
    </row>
    <row r="180" spans="2:15" x14ac:dyDescent="0.2">
      <c r="B180" s="70">
        <v>177</v>
      </c>
      <c r="C180" s="282">
        <v>3.25</v>
      </c>
      <c r="D180" s="283">
        <v>3.25</v>
      </c>
      <c r="E180" s="282">
        <v>2.75</v>
      </c>
      <c r="G180" s="70">
        <v>177</v>
      </c>
      <c r="H180" s="67">
        <f t="shared" si="55"/>
        <v>3.75</v>
      </c>
      <c r="I180" s="74">
        <f t="shared" si="56"/>
        <v>3.75</v>
      </c>
      <c r="J180" s="67">
        <f t="shared" si="57"/>
        <v>3.25</v>
      </c>
      <c r="K180" s="116"/>
      <c r="L180" s="70">
        <v>177</v>
      </c>
      <c r="M180" s="67">
        <f t="shared" si="52"/>
        <v>3.5</v>
      </c>
      <c r="N180" s="74">
        <f t="shared" si="53"/>
        <v>3.5</v>
      </c>
      <c r="O180" s="67">
        <f t="shared" si="54"/>
        <v>3</v>
      </c>
    </row>
    <row r="181" spans="2:15" x14ac:dyDescent="0.2">
      <c r="B181" s="70">
        <v>178</v>
      </c>
      <c r="C181" s="282">
        <v>3.25</v>
      </c>
      <c r="D181" s="283">
        <v>3.25</v>
      </c>
      <c r="E181" s="282">
        <v>2.75</v>
      </c>
      <c r="G181" s="70">
        <v>178</v>
      </c>
      <c r="H181" s="67">
        <f t="shared" si="55"/>
        <v>3.75</v>
      </c>
      <c r="I181" s="74">
        <f t="shared" si="56"/>
        <v>3.75</v>
      </c>
      <c r="J181" s="67">
        <f t="shared" si="57"/>
        <v>3.25</v>
      </c>
      <c r="K181" s="116"/>
      <c r="L181" s="70">
        <v>178</v>
      </c>
      <c r="M181" s="67">
        <f t="shared" si="52"/>
        <v>3.5</v>
      </c>
      <c r="N181" s="74">
        <f t="shared" si="53"/>
        <v>3.5</v>
      </c>
      <c r="O181" s="67">
        <f t="shared" si="54"/>
        <v>3</v>
      </c>
    </row>
    <row r="182" spans="2:15" x14ac:dyDescent="0.2">
      <c r="B182" s="70">
        <v>179</v>
      </c>
      <c r="C182" s="282">
        <v>3.25</v>
      </c>
      <c r="D182" s="283">
        <v>3.25</v>
      </c>
      <c r="E182" s="282">
        <v>2.75</v>
      </c>
      <c r="G182" s="70">
        <v>179</v>
      </c>
      <c r="H182" s="67">
        <f t="shared" si="55"/>
        <v>3.75</v>
      </c>
      <c r="I182" s="74">
        <f t="shared" si="56"/>
        <v>3.75</v>
      </c>
      <c r="J182" s="67">
        <f t="shared" si="57"/>
        <v>3.25</v>
      </c>
      <c r="K182" s="116"/>
      <c r="L182" s="70">
        <v>179</v>
      </c>
      <c r="M182" s="67">
        <f t="shared" si="52"/>
        <v>3.5</v>
      </c>
      <c r="N182" s="74">
        <f t="shared" si="53"/>
        <v>3.5</v>
      </c>
      <c r="O182" s="67">
        <f t="shared" si="54"/>
        <v>3</v>
      </c>
    </row>
    <row r="183" spans="2:15" x14ac:dyDescent="0.2">
      <c r="B183" s="70">
        <v>180</v>
      </c>
      <c r="C183" s="282">
        <v>3.25</v>
      </c>
      <c r="D183" s="283">
        <v>3.25</v>
      </c>
      <c r="E183" s="282">
        <v>2.75</v>
      </c>
      <c r="G183" s="70">
        <v>180</v>
      </c>
      <c r="H183" s="67">
        <f t="shared" si="55"/>
        <v>3.75</v>
      </c>
      <c r="I183" s="74">
        <f t="shared" si="56"/>
        <v>3.75</v>
      </c>
      <c r="J183" s="67">
        <f t="shared" si="57"/>
        <v>3.25</v>
      </c>
      <c r="K183" s="116"/>
      <c r="L183" s="70">
        <v>180</v>
      </c>
      <c r="M183" s="67">
        <f t="shared" si="52"/>
        <v>3.5</v>
      </c>
      <c r="N183" s="74">
        <f t="shared" si="53"/>
        <v>3.5</v>
      </c>
      <c r="O183" s="67">
        <f t="shared" si="54"/>
        <v>3</v>
      </c>
    </row>
    <row r="184" spans="2:15" x14ac:dyDescent="0.2">
      <c r="B184" s="70">
        <v>181</v>
      </c>
      <c r="C184" s="282">
        <v>3.5</v>
      </c>
      <c r="D184" s="283">
        <v>3.5</v>
      </c>
      <c r="E184" s="282">
        <v>3</v>
      </c>
      <c r="G184" s="70">
        <v>181</v>
      </c>
      <c r="H184" s="67">
        <f t="shared" si="55"/>
        <v>4</v>
      </c>
      <c r="I184" s="74">
        <f t="shared" si="56"/>
        <v>4</v>
      </c>
      <c r="J184" s="67">
        <f t="shared" si="57"/>
        <v>3.5</v>
      </c>
      <c r="K184" s="116"/>
      <c r="L184" s="70">
        <v>181</v>
      </c>
      <c r="M184" s="67">
        <f t="shared" si="52"/>
        <v>3.75</v>
      </c>
      <c r="N184" s="74">
        <f t="shared" si="53"/>
        <v>3.75</v>
      </c>
      <c r="O184" s="67">
        <f t="shared" si="54"/>
        <v>3.25</v>
      </c>
    </row>
    <row r="185" spans="2:15" x14ac:dyDescent="0.2">
      <c r="B185" s="70">
        <v>182</v>
      </c>
      <c r="C185" s="282">
        <v>3.5</v>
      </c>
      <c r="D185" s="283">
        <v>3.5</v>
      </c>
      <c r="E185" s="282">
        <v>3</v>
      </c>
      <c r="G185" s="70">
        <v>182</v>
      </c>
      <c r="H185" s="67">
        <f t="shared" si="55"/>
        <v>4</v>
      </c>
      <c r="I185" s="74">
        <f t="shared" si="56"/>
        <v>4</v>
      </c>
      <c r="J185" s="67">
        <f t="shared" si="57"/>
        <v>3.5</v>
      </c>
      <c r="K185" s="116"/>
      <c r="L185" s="70">
        <v>182</v>
      </c>
      <c r="M185" s="67">
        <f t="shared" si="52"/>
        <v>3.75</v>
      </c>
      <c r="N185" s="74">
        <f t="shared" si="53"/>
        <v>3.75</v>
      </c>
      <c r="O185" s="67">
        <f t="shared" si="54"/>
        <v>3.25</v>
      </c>
    </row>
    <row r="186" spans="2:15" x14ac:dyDescent="0.2">
      <c r="B186" s="70">
        <v>183</v>
      </c>
      <c r="C186" s="282">
        <v>3.5</v>
      </c>
      <c r="D186" s="283">
        <v>3.5</v>
      </c>
      <c r="E186" s="282">
        <v>3</v>
      </c>
      <c r="G186" s="70">
        <v>183</v>
      </c>
      <c r="H186" s="67">
        <f t="shared" si="55"/>
        <v>4</v>
      </c>
      <c r="I186" s="74">
        <f t="shared" si="56"/>
        <v>4</v>
      </c>
      <c r="J186" s="67">
        <f t="shared" si="57"/>
        <v>3.5</v>
      </c>
      <c r="K186" s="116"/>
      <c r="L186" s="70">
        <v>183</v>
      </c>
      <c r="M186" s="67">
        <f t="shared" si="52"/>
        <v>3.75</v>
      </c>
      <c r="N186" s="74">
        <f t="shared" si="53"/>
        <v>3.75</v>
      </c>
      <c r="O186" s="67">
        <f t="shared" si="54"/>
        <v>3.25</v>
      </c>
    </row>
    <row r="187" spans="2:15" x14ac:dyDescent="0.2">
      <c r="B187" s="70">
        <v>184</v>
      </c>
      <c r="C187" s="282">
        <v>3.5</v>
      </c>
      <c r="D187" s="283">
        <v>3.5</v>
      </c>
      <c r="E187" s="282">
        <v>3</v>
      </c>
      <c r="G187" s="70">
        <v>184</v>
      </c>
      <c r="H187" s="67">
        <f t="shared" si="55"/>
        <v>4</v>
      </c>
      <c r="I187" s="74">
        <f t="shared" si="56"/>
        <v>4</v>
      </c>
      <c r="J187" s="67">
        <f t="shared" si="57"/>
        <v>3.5</v>
      </c>
      <c r="K187" s="116"/>
      <c r="L187" s="70">
        <v>184</v>
      </c>
      <c r="M187" s="67">
        <f t="shared" si="52"/>
        <v>3.75</v>
      </c>
      <c r="N187" s="74">
        <f t="shared" si="53"/>
        <v>3.75</v>
      </c>
      <c r="O187" s="67">
        <f t="shared" si="54"/>
        <v>3.25</v>
      </c>
    </row>
    <row r="188" spans="2:15" x14ac:dyDescent="0.2">
      <c r="B188" s="70">
        <v>185</v>
      </c>
      <c r="C188" s="282">
        <v>3.5</v>
      </c>
      <c r="D188" s="283">
        <v>3.5</v>
      </c>
      <c r="E188" s="282">
        <v>3</v>
      </c>
      <c r="G188" s="70">
        <v>185</v>
      </c>
      <c r="H188" s="67">
        <f t="shared" si="55"/>
        <v>4</v>
      </c>
      <c r="I188" s="74">
        <f t="shared" si="56"/>
        <v>4</v>
      </c>
      <c r="J188" s="67">
        <f t="shared" si="57"/>
        <v>3.5</v>
      </c>
      <c r="K188" s="116"/>
      <c r="L188" s="70">
        <v>185</v>
      </c>
      <c r="M188" s="67">
        <f t="shared" si="52"/>
        <v>3.75</v>
      </c>
      <c r="N188" s="74">
        <f t="shared" si="53"/>
        <v>3.75</v>
      </c>
      <c r="O188" s="67">
        <f t="shared" si="54"/>
        <v>3.25</v>
      </c>
    </row>
    <row r="189" spans="2:15" x14ac:dyDescent="0.2">
      <c r="B189" s="70">
        <v>186</v>
      </c>
      <c r="C189" s="282">
        <v>3.5</v>
      </c>
      <c r="D189" s="283">
        <v>3.5</v>
      </c>
      <c r="E189" s="282">
        <v>3</v>
      </c>
      <c r="G189" s="70">
        <v>186</v>
      </c>
      <c r="H189" s="67">
        <f t="shared" si="55"/>
        <v>4</v>
      </c>
      <c r="I189" s="74">
        <f t="shared" si="56"/>
        <v>4</v>
      </c>
      <c r="J189" s="67">
        <f t="shared" si="57"/>
        <v>3.5</v>
      </c>
      <c r="K189" s="116"/>
      <c r="L189" s="70">
        <v>186</v>
      </c>
      <c r="M189" s="67">
        <f t="shared" si="52"/>
        <v>3.75</v>
      </c>
      <c r="N189" s="74">
        <f t="shared" si="53"/>
        <v>3.75</v>
      </c>
      <c r="O189" s="67">
        <f t="shared" si="54"/>
        <v>3.25</v>
      </c>
    </row>
    <row r="190" spans="2:15" x14ac:dyDescent="0.2">
      <c r="B190" s="70">
        <v>187</v>
      </c>
      <c r="C190" s="282">
        <v>3.5</v>
      </c>
      <c r="D190" s="283">
        <v>3.5</v>
      </c>
      <c r="E190" s="282">
        <v>3</v>
      </c>
      <c r="G190" s="70">
        <v>187</v>
      </c>
      <c r="H190" s="67">
        <f t="shared" si="55"/>
        <v>4</v>
      </c>
      <c r="I190" s="74">
        <f t="shared" si="56"/>
        <v>4</v>
      </c>
      <c r="J190" s="67">
        <f t="shared" si="57"/>
        <v>3.5</v>
      </c>
      <c r="K190" s="116"/>
      <c r="L190" s="70">
        <v>187</v>
      </c>
      <c r="M190" s="67">
        <f t="shared" si="52"/>
        <v>3.75</v>
      </c>
      <c r="N190" s="74">
        <f t="shared" si="53"/>
        <v>3.75</v>
      </c>
      <c r="O190" s="67">
        <f t="shared" si="54"/>
        <v>3.25</v>
      </c>
    </row>
    <row r="191" spans="2:15" x14ac:dyDescent="0.2">
      <c r="B191" s="70">
        <v>188</v>
      </c>
      <c r="C191" s="282">
        <v>3.5</v>
      </c>
      <c r="D191" s="283">
        <v>3.5</v>
      </c>
      <c r="E191" s="282">
        <v>3</v>
      </c>
      <c r="G191" s="70">
        <v>188</v>
      </c>
      <c r="H191" s="67">
        <f t="shared" si="55"/>
        <v>4</v>
      </c>
      <c r="I191" s="74">
        <f t="shared" si="56"/>
        <v>4</v>
      </c>
      <c r="J191" s="67">
        <f t="shared" si="57"/>
        <v>3.5</v>
      </c>
      <c r="K191" s="116"/>
      <c r="L191" s="70">
        <v>188</v>
      </c>
      <c r="M191" s="67">
        <f t="shared" si="52"/>
        <v>3.75</v>
      </c>
      <c r="N191" s="74">
        <f t="shared" si="53"/>
        <v>3.75</v>
      </c>
      <c r="O191" s="67">
        <f t="shared" si="54"/>
        <v>3.25</v>
      </c>
    </row>
    <row r="192" spans="2:15" x14ac:dyDescent="0.2">
      <c r="B192" s="70">
        <v>189</v>
      </c>
      <c r="C192" s="282">
        <v>3.5</v>
      </c>
      <c r="D192" s="283">
        <v>3.5</v>
      </c>
      <c r="E192" s="282">
        <v>3</v>
      </c>
      <c r="G192" s="70">
        <v>189</v>
      </c>
      <c r="H192" s="67">
        <f t="shared" si="55"/>
        <v>4</v>
      </c>
      <c r="I192" s="74">
        <f t="shared" si="56"/>
        <v>4</v>
      </c>
      <c r="J192" s="67">
        <f t="shared" si="57"/>
        <v>3.5</v>
      </c>
      <c r="K192" s="116"/>
      <c r="L192" s="70">
        <v>189</v>
      </c>
      <c r="M192" s="67">
        <f t="shared" si="52"/>
        <v>3.75</v>
      </c>
      <c r="N192" s="74">
        <f t="shared" si="53"/>
        <v>3.75</v>
      </c>
      <c r="O192" s="67">
        <f t="shared" si="54"/>
        <v>3.25</v>
      </c>
    </row>
    <row r="193" spans="2:15" x14ac:dyDescent="0.2">
      <c r="B193" s="70">
        <v>190</v>
      </c>
      <c r="C193" s="282">
        <v>3.5</v>
      </c>
      <c r="D193" s="283">
        <v>3.5</v>
      </c>
      <c r="E193" s="282">
        <v>3</v>
      </c>
      <c r="G193" s="70">
        <v>190</v>
      </c>
      <c r="H193" s="67">
        <f t="shared" si="55"/>
        <v>4</v>
      </c>
      <c r="I193" s="74">
        <f t="shared" si="56"/>
        <v>4</v>
      </c>
      <c r="J193" s="67">
        <f t="shared" si="57"/>
        <v>3.5</v>
      </c>
      <c r="K193" s="116"/>
      <c r="L193" s="70">
        <v>190</v>
      </c>
      <c r="M193" s="67">
        <f t="shared" si="52"/>
        <v>3.75</v>
      </c>
      <c r="N193" s="74">
        <f t="shared" si="53"/>
        <v>3.75</v>
      </c>
      <c r="O193" s="67">
        <f t="shared" si="54"/>
        <v>3.25</v>
      </c>
    </row>
    <row r="194" spans="2:15" x14ac:dyDescent="0.2">
      <c r="B194" s="70">
        <v>191</v>
      </c>
      <c r="C194" s="282">
        <v>3.5</v>
      </c>
      <c r="D194" s="283">
        <v>3.5</v>
      </c>
      <c r="E194" s="282">
        <v>3</v>
      </c>
      <c r="G194" s="70">
        <v>191</v>
      </c>
      <c r="H194" s="67">
        <f t="shared" si="55"/>
        <v>4</v>
      </c>
      <c r="I194" s="74">
        <f t="shared" si="56"/>
        <v>4</v>
      </c>
      <c r="J194" s="67">
        <f t="shared" si="57"/>
        <v>3.5</v>
      </c>
      <c r="K194" s="116"/>
      <c r="L194" s="70">
        <v>191</v>
      </c>
      <c r="M194" s="67">
        <f t="shared" si="52"/>
        <v>3.75</v>
      </c>
      <c r="N194" s="74">
        <f t="shared" si="53"/>
        <v>3.75</v>
      </c>
      <c r="O194" s="67">
        <f t="shared" si="54"/>
        <v>3.25</v>
      </c>
    </row>
    <row r="195" spans="2:15" x14ac:dyDescent="0.2">
      <c r="B195" s="70">
        <v>192</v>
      </c>
      <c r="C195" s="282">
        <v>3.5</v>
      </c>
      <c r="D195" s="283">
        <v>3.5</v>
      </c>
      <c r="E195" s="282">
        <v>3</v>
      </c>
      <c r="G195" s="70">
        <v>192</v>
      </c>
      <c r="H195" s="67">
        <f t="shared" si="55"/>
        <v>4</v>
      </c>
      <c r="I195" s="74">
        <f t="shared" si="56"/>
        <v>4</v>
      </c>
      <c r="J195" s="67">
        <f t="shared" si="57"/>
        <v>3.5</v>
      </c>
      <c r="K195" s="116"/>
      <c r="L195" s="70">
        <v>192</v>
      </c>
      <c r="M195" s="67">
        <f t="shared" si="52"/>
        <v>3.75</v>
      </c>
      <c r="N195" s="74">
        <f t="shared" si="53"/>
        <v>3.75</v>
      </c>
      <c r="O195" s="67">
        <f t="shared" si="54"/>
        <v>3.25</v>
      </c>
    </row>
    <row r="196" spans="2:15" x14ac:dyDescent="0.2">
      <c r="B196" s="70">
        <v>193</v>
      </c>
      <c r="C196" s="282">
        <v>3.5</v>
      </c>
      <c r="D196" s="283">
        <v>3.5</v>
      </c>
      <c r="E196" s="282">
        <v>3</v>
      </c>
      <c r="G196" s="70">
        <v>193</v>
      </c>
      <c r="H196" s="67">
        <f t="shared" si="55"/>
        <v>4</v>
      </c>
      <c r="I196" s="74">
        <f t="shared" si="56"/>
        <v>4</v>
      </c>
      <c r="J196" s="67">
        <f t="shared" si="57"/>
        <v>3.5</v>
      </c>
      <c r="K196" s="116"/>
      <c r="L196" s="70">
        <v>193</v>
      </c>
      <c r="M196" s="67">
        <f t="shared" ref="M196:M259" si="58">C196+0.25</f>
        <v>3.75</v>
      </c>
      <c r="N196" s="74">
        <f t="shared" ref="N196:N259" si="59">D196+0.25</f>
        <v>3.75</v>
      </c>
      <c r="O196" s="67">
        <f t="shared" ref="O196:O259" si="60">E196+0.25</f>
        <v>3.25</v>
      </c>
    </row>
    <row r="197" spans="2:15" x14ac:dyDescent="0.2">
      <c r="B197" s="70">
        <v>194</v>
      </c>
      <c r="C197" s="282">
        <v>3.5</v>
      </c>
      <c r="D197" s="283">
        <v>3.5</v>
      </c>
      <c r="E197" s="282">
        <v>3</v>
      </c>
      <c r="G197" s="70">
        <v>194</v>
      </c>
      <c r="H197" s="67">
        <f t="shared" si="55"/>
        <v>4</v>
      </c>
      <c r="I197" s="74">
        <f t="shared" si="56"/>
        <v>4</v>
      </c>
      <c r="J197" s="67">
        <f t="shared" si="57"/>
        <v>3.5</v>
      </c>
      <c r="K197" s="116"/>
      <c r="L197" s="70">
        <v>194</v>
      </c>
      <c r="M197" s="67">
        <f t="shared" si="58"/>
        <v>3.75</v>
      </c>
      <c r="N197" s="74">
        <f t="shared" si="59"/>
        <v>3.75</v>
      </c>
      <c r="O197" s="67">
        <f t="shared" si="60"/>
        <v>3.25</v>
      </c>
    </row>
    <row r="198" spans="2:15" x14ac:dyDescent="0.2">
      <c r="B198" s="70">
        <v>195</v>
      </c>
      <c r="C198" s="282">
        <v>3.5</v>
      </c>
      <c r="D198" s="283">
        <v>3.5</v>
      </c>
      <c r="E198" s="282">
        <v>3</v>
      </c>
      <c r="G198" s="70">
        <v>195</v>
      </c>
      <c r="H198" s="67">
        <f t="shared" ref="H198:H261" si="61">C198+0.5</f>
        <v>4</v>
      </c>
      <c r="I198" s="74">
        <f t="shared" ref="I198:I261" si="62">D198+0.5</f>
        <v>4</v>
      </c>
      <c r="J198" s="67">
        <f t="shared" ref="J198:J261" si="63">E198+0.5</f>
        <v>3.5</v>
      </c>
      <c r="K198" s="116"/>
      <c r="L198" s="70">
        <v>195</v>
      </c>
      <c r="M198" s="67">
        <f t="shared" si="58"/>
        <v>3.75</v>
      </c>
      <c r="N198" s="74">
        <f t="shared" si="59"/>
        <v>3.75</v>
      </c>
      <c r="O198" s="67">
        <f t="shared" si="60"/>
        <v>3.25</v>
      </c>
    </row>
    <row r="199" spans="2:15" x14ac:dyDescent="0.2">
      <c r="B199" s="70">
        <v>196</v>
      </c>
      <c r="C199" s="282">
        <v>3.5</v>
      </c>
      <c r="D199" s="283">
        <v>3.5</v>
      </c>
      <c r="E199" s="282">
        <v>3</v>
      </c>
      <c r="G199" s="70">
        <v>196</v>
      </c>
      <c r="H199" s="67">
        <f t="shared" si="61"/>
        <v>4</v>
      </c>
      <c r="I199" s="74">
        <f t="shared" si="62"/>
        <v>4</v>
      </c>
      <c r="J199" s="67">
        <f t="shared" si="63"/>
        <v>3.5</v>
      </c>
      <c r="K199" s="116"/>
      <c r="L199" s="70">
        <v>196</v>
      </c>
      <c r="M199" s="67">
        <f t="shared" si="58"/>
        <v>3.75</v>
      </c>
      <c r="N199" s="74">
        <f t="shared" si="59"/>
        <v>3.75</v>
      </c>
      <c r="O199" s="67">
        <f t="shared" si="60"/>
        <v>3.25</v>
      </c>
    </row>
    <row r="200" spans="2:15" x14ac:dyDescent="0.2">
      <c r="B200" s="70">
        <v>197</v>
      </c>
      <c r="C200" s="282">
        <v>3.5</v>
      </c>
      <c r="D200" s="283">
        <v>3.5</v>
      </c>
      <c r="E200" s="282">
        <v>3</v>
      </c>
      <c r="G200" s="70">
        <v>197</v>
      </c>
      <c r="H200" s="67">
        <f t="shared" si="61"/>
        <v>4</v>
      </c>
      <c r="I200" s="74">
        <f t="shared" si="62"/>
        <v>4</v>
      </c>
      <c r="J200" s="67">
        <f t="shared" si="63"/>
        <v>3.5</v>
      </c>
      <c r="K200" s="116"/>
      <c r="L200" s="70">
        <v>197</v>
      </c>
      <c r="M200" s="67">
        <f t="shared" si="58"/>
        <v>3.75</v>
      </c>
      <c r="N200" s="74">
        <f t="shared" si="59"/>
        <v>3.75</v>
      </c>
      <c r="O200" s="67">
        <f t="shared" si="60"/>
        <v>3.25</v>
      </c>
    </row>
    <row r="201" spans="2:15" x14ac:dyDescent="0.2">
      <c r="B201" s="70">
        <v>198</v>
      </c>
      <c r="C201" s="282">
        <v>3.5</v>
      </c>
      <c r="D201" s="283">
        <v>3.5</v>
      </c>
      <c r="E201" s="282">
        <v>3</v>
      </c>
      <c r="G201" s="70">
        <v>198</v>
      </c>
      <c r="H201" s="67">
        <f t="shared" si="61"/>
        <v>4</v>
      </c>
      <c r="I201" s="74">
        <f t="shared" si="62"/>
        <v>4</v>
      </c>
      <c r="J201" s="67">
        <f t="shared" si="63"/>
        <v>3.5</v>
      </c>
      <c r="K201" s="116"/>
      <c r="L201" s="70">
        <v>198</v>
      </c>
      <c r="M201" s="67">
        <f t="shared" si="58"/>
        <v>3.75</v>
      </c>
      <c r="N201" s="74">
        <f t="shared" si="59"/>
        <v>3.75</v>
      </c>
      <c r="O201" s="67">
        <f t="shared" si="60"/>
        <v>3.25</v>
      </c>
    </row>
    <row r="202" spans="2:15" x14ac:dyDescent="0.2">
      <c r="B202" s="70">
        <v>199</v>
      </c>
      <c r="C202" s="282">
        <v>3.5</v>
      </c>
      <c r="D202" s="283">
        <v>3.5</v>
      </c>
      <c r="E202" s="282">
        <v>3</v>
      </c>
      <c r="G202" s="70">
        <v>199</v>
      </c>
      <c r="H202" s="67">
        <f t="shared" si="61"/>
        <v>4</v>
      </c>
      <c r="I202" s="74">
        <f t="shared" si="62"/>
        <v>4</v>
      </c>
      <c r="J202" s="67">
        <f t="shared" si="63"/>
        <v>3.5</v>
      </c>
      <c r="K202" s="116"/>
      <c r="L202" s="70">
        <v>199</v>
      </c>
      <c r="M202" s="67">
        <f t="shared" si="58"/>
        <v>3.75</v>
      </c>
      <c r="N202" s="74">
        <f t="shared" si="59"/>
        <v>3.75</v>
      </c>
      <c r="O202" s="67">
        <f t="shared" si="60"/>
        <v>3.25</v>
      </c>
    </row>
    <row r="203" spans="2:15" x14ac:dyDescent="0.2">
      <c r="B203" s="70">
        <v>200</v>
      </c>
      <c r="C203" s="282">
        <v>3.5</v>
      </c>
      <c r="D203" s="283">
        <v>3.5</v>
      </c>
      <c r="E203" s="282">
        <v>3</v>
      </c>
      <c r="G203" s="70">
        <v>200</v>
      </c>
      <c r="H203" s="67">
        <f t="shared" si="61"/>
        <v>4</v>
      </c>
      <c r="I203" s="74">
        <f t="shared" si="62"/>
        <v>4</v>
      </c>
      <c r="J203" s="67">
        <f t="shared" si="63"/>
        <v>3.5</v>
      </c>
      <c r="K203" s="116"/>
      <c r="L203" s="70">
        <v>200</v>
      </c>
      <c r="M203" s="67">
        <f t="shared" si="58"/>
        <v>3.75</v>
      </c>
      <c r="N203" s="74">
        <f t="shared" si="59"/>
        <v>3.75</v>
      </c>
      <c r="O203" s="67">
        <f t="shared" si="60"/>
        <v>3.25</v>
      </c>
    </row>
    <row r="204" spans="2:15" x14ac:dyDescent="0.2">
      <c r="B204" s="70">
        <v>201</v>
      </c>
      <c r="C204" s="282">
        <v>3.5</v>
      </c>
      <c r="D204" s="283">
        <v>3.5</v>
      </c>
      <c r="E204" s="282">
        <v>3</v>
      </c>
      <c r="G204" s="70">
        <v>201</v>
      </c>
      <c r="H204" s="67">
        <f t="shared" si="61"/>
        <v>4</v>
      </c>
      <c r="I204" s="74">
        <f t="shared" si="62"/>
        <v>4</v>
      </c>
      <c r="J204" s="67">
        <f t="shared" si="63"/>
        <v>3.5</v>
      </c>
      <c r="K204" s="116"/>
      <c r="L204" s="70">
        <v>201</v>
      </c>
      <c r="M204" s="67">
        <f t="shared" si="58"/>
        <v>3.75</v>
      </c>
      <c r="N204" s="74">
        <f t="shared" si="59"/>
        <v>3.75</v>
      </c>
      <c r="O204" s="67">
        <f t="shared" si="60"/>
        <v>3.25</v>
      </c>
    </row>
    <row r="205" spans="2:15" x14ac:dyDescent="0.2">
      <c r="B205" s="70">
        <v>202</v>
      </c>
      <c r="C205" s="282">
        <v>3.5</v>
      </c>
      <c r="D205" s="283">
        <v>3.5</v>
      </c>
      <c r="E205" s="282">
        <v>3</v>
      </c>
      <c r="G205" s="70">
        <v>202</v>
      </c>
      <c r="H205" s="67">
        <f t="shared" si="61"/>
        <v>4</v>
      </c>
      <c r="I205" s="74">
        <f t="shared" si="62"/>
        <v>4</v>
      </c>
      <c r="J205" s="67">
        <f t="shared" si="63"/>
        <v>3.5</v>
      </c>
      <c r="K205" s="116"/>
      <c r="L205" s="70">
        <v>202</v>
      </c>
      <c r="M205" s="67">
        <f t="shared" si="58"/>
        <v>3.75</v>
      </c>
      <c r="N205" s="74">
        <f t="shared" si="59"/>
        <v>3.75</v>
      </c>
      <c r="O205" s="67">
        <f t="shared" si="60"/>
        <v>3.25</v>
      </c>
    </row>
    <row r="206" spans="2:15" x14ac:dyDescent="0.2">
      <c r="B206" s="70">
        <v>203</v>
      </c>
      <c r="C206" s="282">
        <v>3.5</v>
      </c>
      <c r="D206" s="283">
        <v>3.5</v>
      </c>
      <c r="E206" s="282">
        <v>3</v>
      </c>
      <c r="G206" s="70">
        <v>203</v>
      </c>
      <c r="H206" s="67">
        <f t="shared" si="61"/>
        <v>4</v>
      </c>
      <c r="I206" s="74">
        <f t="shared" si="62"/>
        <v>4</v>
      </c>
      <c r="J206" s="67">
        <f t="shared" si="63"/>
        <v>3.5</v>
      </c>
      <c r="K206" s="116"/>
      <c r="L206" s="70">
        <v>203</v>
      </c>
      <c r="M206" s="67">
        <f t="shared" si="58"/>
        <v>3.75</v>
      </c>
      <c r="N206" s="74">
        <f t="shared" si="59"/>
        <v>3.75</v>
      </c>
      <c r="O206" s="67">
        <f t="shared" si="60"/>
        <v>3.25</v>
      </c>
    </row>
    <row r="207" spans="2:15" x14ac:dyDescent="0.2">
      <c r="B207" s="70">
        <v>204</v>
      </c>
      <c r="C207" s="282">
        <v>3.5</v>
      </c>
      <c r="D207" s="283">
        <v>3.5</v>
      </c>
      <c r="E207" s="282">
        <v>3</v>
      </c>
      <c r="G207" s="70">
        <v>204</v>
      </c>
      <c r="H207" s="67">
        <f t="shared" si="61"/>
        <v>4</v>
      </c>
      <c r="I207" s="74">
        <f t="shared" si="62"/>
        <v>4</v>
      </c>
      <c r="J207" s="67">
        <f t="shared" si="63"/>
        <v>3.5</v>
      </c>
      <c r="K207" s="116"/>
      <c r="L207" s="70">
        <v>204</v>
      </c>
      <c r="M207" s="67">
        <f t="shared" si="58"/>
        <v>3.75</v>
      </c>
      <c r="N207" s="74">
        <f t="shared" si="59"/>
        <v>3.75</v>
      </c>
      <c r="O207" s="67">
        <f t="shared" si="60"/>
        <v>3.25</v>
      </c>
    </row>
    <row r="208" spans="2:15" x14ac:dyDescent="0.2">
      <c r="B208" s="70">
        <v>205</v>
      </c>
      <c r="C208" s="282">
        <v>3.5</v>
      </c>
      <c r="D208" s="283">
        <v>3.5</v>
      </c>
      <c r="E208" s="282">
        <v>3</v>
      </c>
      <c r="G208" s="70">
        <v>205</v>
      </c>
      <c r="H208" s="67">
        <f t="shared" si="61"/>
        <v>4</v>
      </c>
      <c r="I208" s="74">
        <f t="shared" si="62"/>
        <v>4</v>
      </c>
      <c r="J208" s="67">
        <f t="shared" si="63"/>
        <v>3.5</v>
      </c>
      <c r="K208" s="116"/>
      <c r="L208" s="70">
        <v>205</v>
      </c>
      <c r="M208" s="67">
        <f t="shared" si="58"/>
        <v>3.75</v>
      </c>
      <c r="N208" s="74">
        <f t="shared" si="59"/>
        <v>3.75</v>
      </c>
      <c r="O208" s="67">
        <f t="shared" si="60"/>
        <v>3.25</v>
      </c>
    </row>
    <row r="209" spans="2:15" x14ac:dyDescent="0.2">
      <c r="B209" s="70">
        <v>206</v>
      </c>
      <c r="C209" s="282">
        <v>3.5</v>
      </c>
      <c r="D209" s="283">
        <v>3.5</v>
      </c>
      <c r="E209" s="282">
        <v>3</v>
      </c>
      <c r="G209" s="70">
        <v>206</v>
      </c>
      <c r="H209" s="67">
        <f t="shared" si="61"/>
        <v>4</v>
      </c>
      <c r="I209" s="74">
        <f t="shared" si="62"/>
        <v>4</v>
      </c>
      <c r="J209" s="67">
        <f t="shared" si="63"/>
        <v>3.5</v>
      </c>
      <c r="K209" s="116"/>
      <c r="L209" s="70">
        <v>206</v>
      </c>
      <c r="M209" s="67">
        <f t="shared" si="58"/>
        <v>3.75</v>
      </c>
      <c r="N209" s="74">
        <f t="shared" si="59"/>
        <v>3.75</v>
      </c>
      <c r="O209" s="67">
        <f t="shared" si="60"/>
        <v>3.25</v>
      </c>
    </row>
    <row r="210" spans="2:15" x14ac:dyDescent="0.2">
      <c r="B210" s="70">
        <v>207</v>
      </c>
      <c r="C210" s="282">
        <v>3.5</v>
      </c>
      <c r="D210" s="283">
        <v>3.5</v>
      </c>
      <c r="E210" s="282">
        <v>3</v>
      </c>
      <c r="G210" s="70">
        <v>207</v>
      </c>
      <c r="H210" s="67">
        <f t="shared" si="61"/>
        <v>4</v>
      </c>
      <c r="I210" s="74">
        <f t="shared" si="62"/>
        <v>4</v>
      </c>
      <c r="J210" s="67">
        <f t="shared" si="63"/>
        <v>3.5</v>
      </c>
      <c r="K210" s="116"/>
      <c r="L210" s="70">
        <v>207</v>
      </c>
      <c r="M210" s="67">
        <f t="shared" si="58"/>
        <v>3.75</v>
      </c>
      <c r="N210" s="74">
        <f t="shared" si="59"/>
        <v>3.75</v>
      </c>
      <c r="O210" s="67">
        <f t="shared" si="60"/>
        <v>3.25</v>
      </c>
    </row>
    <row r="211" spans="2:15" x14ac:dyDescent="0.2">
      <c r="B211" s="70">
        <v>208</v>
      </c>
      <c r="C211" s="282">
        <v>3.5</v>
      </c>
      <c r="D211" s="283">
        <v>3.5</v>
      </c>
      <c r="E211" s="282">
        <v>3</v>
      </c>
      <c r="G211" s="70">
        <v>208</v>
      </c>
      <c r="H211" s="67">
        <f t="shared" si="61"/>
        <v>4</v>
      </c>
      <c r="I211" s="74">
        <f t="shared" si="62"/>
        <v>4</v>
      </c>
      <c r="J211" s="67">
        <f t="shared" si="63"/>
        <v>3.5</v>
      </c>
      <c r="K211" s="116"/>
      <c r="L211" s="70">
        <v>208</v>
      </c>
      <c r="M211" s="67">
        <f t="shared" si="58"/>
        <v>3.75</v>
      </c>
      <c r="N211" s="74">
        <f t="shared" si="59"/>
        <v>3.75</v>
      </c>
      <c r="O211" s="67">
        <f t="shared" si="60"/>
        <v>3.25</v>
      </c>
    </row>
    <row r="212" spans="2:15" x14ac:dyDescent="0.2">
      <c r="B212" s="70">
        <v>209</v>
      </c>
      <c r="C212" s="282">
        <v>3.5</v>
      </c>
      <c r="D212" s="283">
        <v>3.5</v>
      </c>
      <c r="E212" s="282">
        <v>3</v>
      </c>
      <c r="G212" s="70">
        <v>209</v>
      </c>
      <c r="H212" s="67">
        <f t="shared" si="61"/>
        <v>4</v>
      </c>
      <c r="I212" s="74">
        <f t="shared" si="62"/>
        <v>4</v>
      </c>
      <c r="J212" s="67">
        <f t="shared" si="63"/>
        <v>3.5</v>
      </c>
      <c r="K212" s="116"/>
      <c r="L212" s="70">
        <v>209</v>
      </c>
      <c r="M212" s="67">
        <f t="shared" si="58"/>
        <v>3.75</v>
      </c>
      <c r="N212" s="74">
        <f t="shared" si="59"/>
        <v>3.75</v>
      </c>
      <c r="O212" s="67">
        <f t="shared" si="60"/>
        <v>3.25</v>
      </c>
    </row>
    <row r="213" spans="2:15" x14ac:dyDescent="0.2">
      <c r="B213" s="70">
        <v>210</v>
      </c>
      <c r="C213" s="282">
        <v>3.5</v>
      </c>
      <c r="D213" s="283">
        <v>3.5</v>
      </c>
      <c r="E213" s="282">
        <v>3</v>
      </c>
      <c r="G213" s="70">
        <v>210</v>
      </c>
      <c r="H213" s="67">
        <f t="shared" si="61"/>
        <v>4</v>
      </c>
      <c r="I213" s="74">
        <f t="shared" si="62"/>
        <v>4</v>
      </c>
      <c r="J213" s="67">
        <f t="shared" si="63"/>
        <v>3.5</v>
      </c>
      <c r="K213" s="116"/>
      <c r="L213" s="70">
        <v>210</v>
      </c>
      <c r="M213" s="67">
        <f t="shared" si="58"/>
        <v>3.75</v>
      </c>
      <c r="N213" s="74">
        <f t="shared" si="59"/>
        <v>3.75</v>
      </c>
      <c r="O213" s="67">
        <f t="shared" si="60"/>
        <v>3.25</v>
      </c>
    </row>
    <row r="214" spans="2:15" x14ac:dyDescent="0.2">
      <c r="B214" s="70">
        <v>211</v>
      </c>
      <c r="C214" s="282">
        <v>3.5</v>
      </c>
      <c r="D214" s="283">
        <v>3.5</v>
      </c>
      <c r="E214" s="282">
        <v>3</v>
      </c>
      <c r="G214" s="70">
        <v>211</v>
      </c>
      <c r="H214" s="67">
        <f t="shared" si="61"/>
        <v>4</v>
      </c>
      <c r="I214" s="74">
        <f t="shared" si="62"/>
        <v>4</v>
      </c>
      <c r="J214" s="67">
        <f t="shared" si="63"/>
        <v>3.5</v>
      </c>
      <c r="K214" s="116"/>
      <c r="L214" s="70">
        <v>211</v>
      </c>
      <c r="M214" s="67">
        <f t="shared" si="58"/>
        <v>3.75</v>
      </c>
      <c r="N214" s="74">
        <f t="shared" si="59"/>
        <v>3.75</v>
      </c>
      <c r="O214" s="67">
        <f t="shared" si="60"/>
        <v>3.25</v>
      </c>
    </row>
    <row r="215" spans="2:15" x14ac:dyDescent="0.2">
      <c r="B215" s="70">
        <v>212</v>
      </c>
      <c r="C215" s="282">
        <v>3.5</v>
      </c>
      <c r="D215" s="283">
        <v>3.5</v>
      </c>
      <c r="E215" s="282">
        <v>3</v>
      </c>
      <c r="G215" s="70">
        <v>212</v>
      </c>
      <c r="H215" s="67">
        <f t="shared" si="61"/>
        <v>4</v>
      </c>
      <c r="I215" s="74">
        <f t="shared" si="62"/>
        <v>4</v>
      </c>
      <c r="J215" s="67">
        <f t="shared" si="63"/>
        <v>3.5</v>
      </c>
      <c r="K215" s="116"/>
      <c r="L215" s="70">
        <v>212</v>
      </c>
      <c r="M215" s="67">
        <f t="shared" si="58"/>
        <v>3.75</v>
      </c>
      <c r="N215" s="74">
        <f t="shared" si="59"/>
        <v>3.75</v>
      </c>
      <c r="O215" s="67">
        <f t="shared" si="60"/>
        <v>3.25</v>
      </c>
    </row>
    <row r="216" spans="2:15" x14ac:dyDescent="0.2">
      <c r="B216" s="70">
        <v>213</v>
      </c>
      <c r="C216" s="282">
        <v>3.5</v>
      </c>
      <c r="D216" s="283">
        <v>3.5</v>
      </c>
      <c r="E216" s="282">
        <v>3</v>
      </c>
      <c r="G216" s="70">
        <v>213</v>
      </c>
      <c r="H216" s="67">
        <f t="shared" si="61"/>
        <v>4</v>
      </c>
      <c r="I216" s="74">
        <f t="shared" si="62"/>
        <v>4</v>
      </c>
      <c r="J216" s="67">
        <f t="shared" si="63"/>
        <v>3.5</v>
      </c>
      <c r="K216" s="116"/>
      <c r="L216" s="70">
        <v>213</v>
      </c>
      <c r="M216" s="67">
        <f t="shared" si="58"/>
        <v>3.75</v>
      </c>
      <c r="N216" s="74">
        <f t="shared" si="59"/>
        <v>3.75</v>
      </c>
      <c r="O216" s="67">
        <f t="shared" si="60"/>
        <v>3.25</v>
      </c>
    </row>
    <row r="217" spans="2:15" x14ac:dyDescent="0.2">
      <c r="B217" s="70">
        <v>214</v>
      </c>
      <c r="C217" s="282">
        <v>3.5</v>
      </c>
      <c r="D217" s="283">
        <v>3.5</v>
      </c>
      <c r="E217" s="282">
        <v>3</v>
      </c>
      <c r="G217" s="70">
        <v>214</v>
      </c>
      <c r="H217" s="67">
        <f t="shared" si="61"/>
        <v>4</v>
      </c>
      <c r="I217" s="74">
        <f t="shared" si="62"/>
        <v>4</v>
      </c>
      <c r="J217" s="67">
        <f t="shared" si="63"/>
        <v>3.5</v>
      </c>
      <c r="K217" s="116"/>
      <c r="L217" s="70">
        <v>214</v>
      </c>
      <c r="M217" s="67">
        <f t="shared" si="58"/>
        <v>3.75</v>
      </c>
      <c r="N217" s="74">
        <f t="shared" si="59"/>
        <v>3.75</v>
      </c>
      <c r="O217" s="67">
        <f t="shared" si="60"/>
        <v>3.25</v>
      </c>
    </row>
    <row r="218" spans="2:15" x14ac:dyDescent="0.2">
      <c r="B218" s="70">
        <v>215</v>
      </c>
      <c r="C218" s="282">
        <v>3.5</v>
      </c>
      <c r="D218" s="283">
        <v>3.5</v>
      </c>
      <c r="E218" s="282">
        <v>3</v>
      </c>
      <c r="G218" s="70">
        <v>215</v>
      </c>
      <c r="H218" s="67">
        <f t="shared" si="61"/>
        <v>4</v>
      </c>
      <c r="I218" s="74">
        <f t="shared" si="62"/>
        <v>4</v>
      </c>
      <c r="J218" s="67">
        <f t="shared" si="63"/>
        <v>3.5</v>
      </c>
      <c r="K218" s="116"/>
      <c r="L218" s="70">
        <v>215</v>
      </c>
      <c r="M218" s="67">
        <f t="shared" si="58"/>
        <v>3.75</v>
      </c>
      <c r="N218" s="74">
        <f t="shared" si="59"/>
        <v>3.75</v>
      </c>
      <c r="O218" s="67">
        <f t="shared" si="60"/>
        <v>3.25</v>
      </c>
    </row>
    <row r="219" spans="2:15" x14ac:dyDescent="0.2">
      <c r="B219" s="70">
        <v>216</v>
      </c>
      <c r="C219" s="282">
        <v>3.5</v>
      </c>
      <c r="D219" s="283">
        <v>3.5</v>
      </c>
      <c r="E219" s="282">
        <v>3</v>
      </c>
      <c r="G219" s="70">
        <v>216</v>
      </c>
      <c r="H219" s="67">
        <f t="shared" si="61"/>
        <v>4</v>
      </c>
      <c r="I219" s="74">
        <f t="shared" si="62"/>
        <v>4</v>
      </c>
      <c r="J219" s="67">
        <f t="shared" si="63"/>
        <v>3.5</v>
      </c>
      <c r="K219" s="116"/>
      <c r="L219" s="70">
        <v>216</v>
      </c>
      <c r="M219" s="67">
        <f t="shared" si="58"/>
        <v>3.75</v>
      </c>
      <c r="N219" s="74">
        <f t="shared" si="59"/>
        <v>3.75</v>
      </c>
      <c r="O219" s="67">
        <f t="shared" si="60"/>
        <v>3.25</v>
      </c>
    </row>
    <row r="220" spans="2:15" x14ac:dyDescent="0.2">
      <c r="B220" s="70">
        <v>217</v>
      </c>
      <c r="C220" s="282">
        <v>3.5</v>
      </c>
      <c r="D220" s="283">
        <v>3.5</v>
      </c>
      <c r="E220" s="282">
        <v>3</v>
      </c>
      <c r="G220" s="70">
        <v>217</v>
      </c>
      <c r="H220" s="67">
        <f t="shared" si="61"/>
        <v>4</v>
      </c>
      <c r="I220" s="74">
        <f t="shared" si="62"/>
        <v>4</v>
      </c>
      <c r="J220" s="67">
        <f t="shared" si="63"/>
        <v>3.5</v>
      </c>
      <c r="K220" s="116"/>
      <c r="L220" s="70">
        <v>217</v>
      </c>
      <c r="M220" s="67">
        <f t="shared" si="58"/>
        <v>3.75</v>
      </c>
      <c r="N220" s="74">
        <f t="shared" si="59"/>
        <v>3.75</v>
      </c>
      <c r="O220" s="67">
        <f t="shared" si="60"/>
        <v>3.25</v>
      </c>
    </row>
    <row r="221" spans="2:15" x14ac:dyDescent="0.2">
      <c r="B221" s="70">
        <v>218</v>
      </c>
      <c r="C221" s="282">
        <v>3.5</v>
      </c>
      <c r="D221" s="283">
        <v>3.5</v>
      </c>
      <c r="E221" s="282">
        <v>3</v>
      </c>
      <c r="G221" s="70">
        <v>218</v>
      </c>
      <c r="H221" s="67">
        <f t="shared" si="61"/>
        <v>4</v>
      </c>
      <c r="I221" s="74">
        <f t="shared" si="62"/>
        <v>4</v>
      </c>
      <c r="J221" s="67">
        <f t="shared" si="63"/>
        <v>3.5</v>
      </c>
      <c r="K221" s="116"/>
      <c r="L221" s="70">
        <v>218</v>
      </c>
      <c r="M221" s="67">
        <f t="shared" si="58"/>
        <v>3.75</v>
      </c>
      <c r="N221" s="74">
        <f t="shared" si="59"/>
        <v>3.75</v>
      </c>
      <c r="O221" s="67">
        <f t="shared" si="60"/>
        <v>3.25</v>
      </c>
    </row>
    <row r="222" spans="2:15" x14ac:dyDescent="0.2">
      <c r="B222" s="70">
        <v>219</v>
      </c>
      <c r="C222" s="282">
        <v>3.5</v>
      </c>
      <c r="D222" s="283">
        <v>3.5</v>
      </c>
      <c r="E222" s="282">
        <v>3</v>
      </c>
      <c r="G222" s="70">
        <v>219</v>
      </c>
      <c r="H222" s="67">
        <f t="shared" si="61"/>
        <v>4</v>
      </c>
      <c r="I222" s="74">
        <f t="shared" si="62"/>
        <v>4</v>
      </c>
      <c r="J222" s="67">
        <f t="shared" si="63"/>
        <v>3.5</v>
      </c>
      <c r="K222" s="116"/>
      <c r="L222" s="70">
        <v>219</v>
      </c>
      <c r="M222" s="67">
        <f t="shared" si="58"/>
        <v>3.75</v>
      </c>
      <c r="N222" s="74">
        <f t="shared" si="59"/>
        <v>3.75</v>
      </c>
      <c r="O222" s="67">
        <f t="shared" si="60"/>
        <v>3.25</v>
      </c>
    </row>
    <row r="223" spans="2:15" x14ac:dyDescent="0.2">
      <c r="B223" s="70">
        <v>220</v>
      </c>
      <c r="C223" s="282">
        <v>3.5</v>
      </c>
      <c r="D223" s="283">
        <v>3.5</v>
      </c>
      <c r="E223" s="282">
        <v>3</v>
      </c>
      <c r="G223" s="70">
        <v>220</v>
      </c>
      <c r="H223" s="67">
        <f t="shared" si="61"/>
        <v>4</v>
      </c>
      <c r="I223" s="74">
        <f t="shared" si="62"/>
        <v>4</v>
      </c>
      <c r="J223" s="67">
        <f t="shared" si="63"/>
        <v>3.5</v>
      </c>
      <c r="K223" s="116"/>
      <c r="L223" s="70">
        <v>220</v>
      </c>
      <c r="M223" s="67">
        <f t="shared" si="58"/>
        <v>3.75</v>
      </c>
      <c r="N223" s="74">
        <f t="shared" si="59"/>
        <v>3.75</v>
      </c>
      <c r="O223" s="67">
        <f t="shared" si="60"/>
        <v>3.25</v>
      </c>
    </row>
    <row r="224" spans="2:15" x14ac:dyDescent="0.2">
      <c r="B224" s="70">
        <v>221</v>
      </c>
      <c r="C224" s="282">
        <v>3.5</v>
      </c>
      <c r="D224" s="283">
        <v>3.5</v>
      </c>
      <c r="E224" s="282">
        <v>3</v>
      </c>
      <c r="G224" s="70">
        <v>221</v>
      </c>
      <c r="H224" s="67">
        <f t="shared" si="61"/>
        <v>4</v>
      </c>
      <c r="I224" s="74">
        <f t="shared" si="62"/>
        <v>4</v>
      </c>
      <c r="J224" s="67">
        <f t="shared" si="63"/>
        <v>3.5</v>
      </c>
      <c r="K224" s="116"/>
      <c r="L224" s="70">
        <v>221</v>
      </c>
      <c r="M224" s="67">
        <f t="shared" si="58"/>
        <v>3.75</v>
      </c>
      <c r="N224" s="74">
        <f t="shared" si="59"/>
        <v>3.75</v>
      </c>
      <c r="O224" s="67">
        <f t="shared" si="60"/>
        <v>3.25</v>
      </c>
    </row>
    <row r="225" spans="2:15" x14ac:dyDescent="0.2">
      <c r="B225" s="70">
        <v>222</v>
      </c>
      <c r="C225" s="282">
        <v>3.5</v>
      </c>
      <c r="D225" s="283">
        <v>3.5</v>
      </c>
      <c r="E225" s="282">
        <v>3</v>
      </c>
      <c r="G225" s="70">
        <v>222</v>
      </c>
      <c r="H225" s="67">
        <f t="shared" si="61"/>
        <v>4</v>
      </c>
      <c r="I225" s="74">
        <f t="shared" si="62"/>
        <v>4</v>
      </c>
      <c r="J225" s="67">
        <f t="shared" si="63"/>
        <v>3.5</v>
      </c>
      <c r="K225" s="116"/>
      <c r="L225" s="70">
        <v>222</v>
      </c>
      <c r="M225" s="67">
        <f t="shared" si="58"/>
        <v>3.75</v>
      </c>
      <c r="N225" s="74">
        <f t="shared" si="59"/>
        <v>3.75</v>
      </c>
      <c r="O225" s="67">
        <f t="shared" si="60"/>
        <v>3.25</v>
      </c>
    </row>
    <row r="226" spans="2:15" x14ac:dyDescent="0.2">
      <c r="B226" s="70">
        <v>223</v>
      </c>
      <c r="C226" s="282">
        <v>3.5</v>
      </c>
      <c r="D226" s="283">
        <v>3.5</v>
      </c>
      <c r="E226" s="282">
        <v>3</v>
      </c>
      <c r="G226" s="70">
        <v>223</v>
      </c>
      <c r="H226" s="67">
        <f t="shared" si="61"/>
        <v>4</v>
      </c>
      <c r="I226" s="74">
        <f t="shared" si="62"/>
        <v>4</v>
      </c>
      <c r="J226" s="67">
        <f t="shared" si="63"/>
        <v>3.5</v>
      </c>
      <c r="K226" s="116"/>
      <c r="L226" s="70">
        <v>223</v>
      </c>
      <c r="M226" s="67">
        <f t="shared" si="58"/>
        <v>3.75</v>
      </c>
      <c r="N226" s="74">
        <f t="shared" si="59"/>
        <v>3.75</v>
      </c>
      <c r="O226" s="67">
        <f t="shared" si="60"/>
        <v>3.25</v>
      </c>
    </row>
    <row r="227" spans="2:15" x14ac:dyDescent="0.2">
      <c r="B227" s="70">
        <v>224</v>
      </c>
      <c r="C227" s="282">
        <v>3.5</v>
      </c>
      <c r="D227" s="283">
        <v>3.5</v>
      </c>
      <c r="E227" s="282">
        <v>3</v>
      </c>
      <c r="G227" s="70">
        <v>224</v>
      </c>
      <c r="H227" s="67">
        <f t="shared" si="61"/>
        <v>4</v>
      </c>
      <c r="I227" s="74">
        <f t="shared" si="62"/>
        <v>4</v>
      </c>
      <c r="J227" s="67">
        <f t="shared" si="63"/>
        <v>3.5</v>
      </c>
      <c r="K227" s="116"/>
      <c r="L227" s="70">
        <v>224</v>
      </c>
      <c r="M227" s="67">
        <f t="shared" si="58"/>
        <v>3.75</v>
      </c>
      <c r="N227" s="74">
        <f t="shared" si="59"/>
        <v>3.75</v>
      </c>
      <c r="O227" s="67">
        <f t="shared" si="60"/>
        <v>3.25</v>
      </c>
    </row>
    <row r="228" spans="2:15" x14ac:dyDescent="0.2">
      <c r="B228" s="70">
        <v>225</v>
      </c>
      <c r="C228" s="282">
        <v>3.5</v>
      </c>
      <c r="D228" s="283">
        <v>3.5</v>
      </c>
      <c r="E228" s="282">
        <v>3</v>
      </c>
      <c r="G228" s="70">
        <v>225</v>
      </c>
      <c r="H228" s="67">
        <f t="shared" si="61"/>
        <v>4</v>
      </c>
      <c r="I228" s="74">
        <f t="shared" si="62"/>
        <v>4</v>
      </c>
      <c r="J228" s="67">
        <f t="shared" si="63"/>
        <v>3.5</v>
      </c>
      <c r="K228" s="116"/>
      <c r="L228" s="70">
        <v>225</v>
      </c>
      <c r="M228" s="67">
        <f t="shared" si="58"/>
        <v>3.75</v>
      </c>
      <c r="N228" s="74">
        <f t="shared" si="59"/>
        <v>3.75</v>
      </c>
      <c r="O228" s="67">
        <f t="shared" si="60"/>
        <v>3.25</v>
      </c>
    </row>
    <row r="229" spans="2:15" x14ac:dyDescent="0.2">
      <c r="B229" s="70">
        <v>226</v>
      </c>
      <c r="C229" s="282">
        <v>3.5</v>
      </c>
      <c r="D229" s="283">
        <v>3.5</v>
      </c>
      <c r="E229" s="282">
        <v>3</v>
      </c>
      <c r="G229" s="70">
        <v>226</v>
      </c>
      <c r="H229" s="67">
        <f t="shared" si="61"/>
        <v>4</v>
      </c>
      <c r="I229" s="74">
        <f t="shared" si="62"/>
        <v>4</v>
      </c>
      <c r="J229" s="67">
        <f t="shared" si="63"/>
        <v>3.5</v>
      </c>
      <c r="K229" s="116"/>
      <c r="L229" s="70">
        <v>226</v>
      </c>
      <c r="M229" s="67">
        <f t="shared" si="58"/>
        <v>3.75</v>
      </c>
      <c r="N229" s="74">
        <f t="shared" si="59"/>
        <v>3.75</v>
      </c>
      <c r="O229" s="67">
        <f t="shared" si="60"/>
        <v>3.25</v>
      </c>
    </row>
    <row r="230" spans="2:15" x14ac:dyDescent="0.2">
      <c r="B230" s="70">
        <v>227</v>
      </c>
      <c r="C230" s="282">
        <v>3.5</v>
      </c>
      <c r="D230" s="283">
        <v>3.5</v>
      </c>
      <c r="E230" s="282">
        <v>3</v>
      </c>
      <c r="G230" s="70">
        <v>227</v>
      </c>
      <c r="H230" s="67">
        <f t="shared" si="61"/>
        <v>4</v>
      </c>
      <c r="I230" s="74">
        <f t="shared" si="62"/>
        <v>4</v>
      </c>
      <c r="J230" s="67">
        <f t="shared" si="63"/>
        <v>3.5</v>
      </c>
      <c r="K230" s="116"/>
      <c r="L230" s="70">
        <v>227</v>
      </c>
      <c r="M230" s="67">
        <f t="shared" si="58"/>
        <v>3.75</v>
      </c>
      <c r="N230" s="74">
        <f t="shared" si="59"/>
        <v>3.75</v>
      </c>
      <c r="O230" s="67">
        <f t="shared" si="60"/>
        <v>3.25</v>
      </c>
    </row>
    <row r="231" spans="2:15" x14ac:dyDescent="0.2">
      <c r="B231" s="70">
        <v>228</v>
      </c>
      <c r="C231" s="282">
        <v>3.5</v>
      </c>
      <c r="D231" s="283">
        <v>3.5</v>
      </c>
      <c r="E231" s="282">
        <v>3</v>
      </c>
      <c r="G231" s="70">
        <v>228</v>
      </c>
      <c r="H231" s="67">
        <f t="shared" si="61"/>
        <v>4</v>
      </c>
      <c r="I231" s="74">
        <f t="shared" si="62"/>
        <v>4</v>
      </c>
      <c r="J231" s="67">
        <f t="shared" si="63"/>
        <v>3.5</v>
      </c>
      <c r="K231" s="116"/>
      <c r="L231" s="70">
        <v>228</v>
      </c>
      <c r="M231" s="67">
        <f t="shared" si="58"/>
        <v>3.75</v>
      </c>
      <c r="N231" s="74">
        <f t="shared" si="59"/>
        <v>3.75</v>
      </c>
      <c r="O231" s="67">
        <f t="shared" si="60"/>
        <v>3.25</v>
      </c>
    </row>
    <row r="232" spans="2:15" x14ac:dyDescent="0.2">
      <c r="B232" s="70">
        <v>229</v>
      </c>
      <c r="C232" s="282">
        <v>3.5</v>
      </c>
      <c r="D232" s="283">
        <v>3.5</v>
      </c>
      <c r="E232" s="282">
        <v>3</v>
      </c>
      <c r="G232" s="70">
        <v>229</v>
      </c>
      <c r="H232" s="67">
        <f t="shared" si="61"/>
        <v>4</v>
      </c>
      <c r="I232" s="74">
        <f t="shared" si="62"/>
        <v>4</v>
      </c>
      <c r="J232" s="67">
        <f t="shared" si="63"/>
        <v>3.5</v>
      </c>
      <c r="K232" s="116"/>
      <c r="L232" s="70">
        <v>229</v>
      </c>
      <c r="M232" s="67">
        <f t="shared" si="58"/>
        <v>3.75</v>
      </c>
      <c r="N232" s="74">
        <f t="shared" si="59"/>
        <v>3.75</v>
      </c>
      <c r="O232" s="67">
        <f t="shared" si="60"/>
        <v>3.25</v>
      </c>
    </row>
    <row r="233" spans="2:15" x14ac:dyDescent="0.2">
      <c r="B233" s="70">
        <v>230</v>
      </c>
      <c r="C233" s="282">
        <v>3.5</v>
      </c>
      <c r="D233" s="283">
        <v>3.5</v>
      </c>
      <c r="E233" s="282">
        <v>3</v>
      </c>
      <c r="G233" s="70">
        <v>230</v>
      </c>
      <c r="H233" s="67">
        <f t="shared" si="61"/>
        <v>4</v>
      </c>
      <c r="I233" s="74">
        <f t="shared" si="62"/>
        <v>4</v>
      </c>
      <c r="J233" s="67">
        <f t="shared" si="63"/>
        <v>3.5</v>
      </c>
      <c r="K233" s="116"/>
      <c r="L233" s="70">
        <v>230</v>
      </c>
      <c r="M233" s="67">
        <f t="shared" si="58"/>
        <v>3.75</v>
      </c>
      <c r="N233" s="74">
        <f t="shared" si="59"/>
        <v>3.75</v>
      </c>
      <c r="O233" s="67">
        <f t="shared" si="60"/>
        <v>3.25</v>
      </c>
    </row>
    <row r="234" spans="2:15" x14ac:dyDescent="0.2">
      <c r="B234" s="70">
        <v>231</v>
      </c>
      <c r="C234" s="282">
        <v>3.5</v>
      </c>
      <c r="D234" s="283">
        <v>3.5</v>
      </c>
      <c r="E234" s="282">
        <v>3</v>
      </c>
      <c r="G234" s="70">
        <v>231</v>
      </c>
      <c r="H234" s="67">
        <f t="shared" si="61"/>
        <v>4</v>
      </c>
      <c r="I234" s="74">
        <f t="shared" si="62"/>
        <v>4</v>
      </c>
      <c r="J234" s="67">
        <f t="shared" si="63"/>
        <v>3.5</v>
      </c>
      <c r="K234" s="116"/>
      <c r="L234" s="70">
        <v>231</v>
      </c>
      <c r="M234" s="67">
        <f t="shared" si="58"/>
        <v>3.75</v>
      </c>
      <c r="N234" s="74">
        <f t="shared" si="59"/>
        <v>3.75</v>
      </c>
      <c r="O234" s="67">
        <f t="shared" si="60"/>
        <v>3.25</v>
      </c>
    </row>
    <row r="235" spans="2:15" x14ac:dyDescent="0.2">
      <c r="B235" s="70">
        <v>232</v>
      </c>
      <c r="C235" s="282">
        <v>3.5</v>
      </c>
      <c r="D235" s="283">
        <v>3.5</v>
      </c>
      <c r="E235" s="282">
        <v>3</v>
      </c>
      <c r="G235" s="70">
        <v>232</v>
      </c>
      <c r="H235" s="67">
        <f t="shared" si="61"/>
        <v>4</v>
      </c>
      <c r="I235" s="74">
        <f t="shared" si="62"/>
        <v>4</v>
      </c>
      <c r="J235" s="67">
        <f t="shared" si="63"/>
        <v>3.5</v>
      </c>
      <c r="K235" s="116"/>
      <c r="L235" s="70">
        <v>232</v>
      </c>
      <c r="M235" s="67">
        <f t="shared" si="58"/>
        <v>3.75</v>
      </c>
      <c r="N235" s="74">
        <f t="shared" si="59"/>
        <v>3.75</v>
      </c>
      <c r="O235" s="67">
        <f t="shared" si="60"/>
        <v>3.25</v>
      </c>
    </row>
    <row r="236" spans="2:15" x14ac:dyDescent="0.2">
      <c r="B236" s="70">
        <v>233</v>
      </c>
      <c r="C236" s="282">
        <v>3.5</v>
      </c>
      <c r="D236" s="283">
        <v>3.5</v>
      </c>
      <c r="E236" s="282">
        <v>3</v>
      </c>
      <c r="G236" s="70">
        <v>233</v>
      </c>
      <c r="H236" s="67">
        <f t="shared" si="61"/>
        <v>4</v>
      </c>
      <c r="I236" s="74">
        <f t="shared" si="62"/>
        <v>4</v>
      </c>
      <c r="J236" s="67">
        <f t="shared" si="63"/>
        <v>3.5</v>
      </c>
      <c r="K236" s="116"/>
      <c r="L236" s="70">
        <v>233</v>
      </c>
      <c r="M236" s="67">
        <f t="shared" si="58"/>
        <v>3.75</v>
      </c>
      <c r="N236" s="74">
        <f t="shared" si="59"/>
        <v>3.75</v>
      </c>
      <c r="O236" s="67">
        <f t="shared" si="60"/>
        <v>3.25</v>
      </c>
    </row>
    <row r="237" spans="2:15" x14ac:dyDescent="0.2">
      <c r="B237" s="70">
        <v>234</v>
      </c>
      <c r="C237" s="282">
        <v>3.5</v>
      </c>
      <c r="D237" s="283">
        <v>3.5</v>
      </c>
      <c r="E237" s="282">
        <v>3</v>
      </c>
      <c r="G237" s="70">
        <v>234</v>
      </c>
      <c r="H237" s="67">
        <f t="shared" si="61"/>
        <v>4</v>
      </c>
      <c r="I237" s="74">
        <f t="shared" si="62"/>
        <v>4</v>
      </c>
      <c r="J237" s="67">
        <f t="shared" si="63"/>
        <v>3.5</v>
      </c>
      <c r="K237" s="116"/>
      <c r="L237" s="70">
        <v>234</v>
      </c>
      <c r="M237" s="67">
        <f t="shared" si="58"/>
        <v>3.75</v>
      </c>
      <c r="N237" s="74">
        <f t="shared" si="59"/>
        <v>3.75</v>
      </c>
      <c r="O237" s="67">
        <f t="shared" si="60"/>
        <v>3.25</v>
      </c>
    </row>
    <row r="238" spans="2:15" x14ac:dyDescent="0.2">
      <c r="B238" s="70">
        <v>235</v>
      </c>
      <c r="C238" s="282">
        <v>3.5</v>
      </c>
      <c r="D238" s="283">
        <v>3.5</v>
      </c>
      <c r="E238" s="282">
        <v>3</v>
      </c>
      <c r="G238" s="70">
        <v>235</v>
      </c>
      <c r="H238" s="67">
        <f t="shared" si="61"/>
        <v>4</v>
      </c>
      <c r="I238" s="74">
        <f t="shared" si="62"/>
        <v>4</v>
      </c>
      <c r="J238" s="67">
        <f t="shared" si="63"/>
        <v>3.5</v>
      </c>
      <c r="K238" s="116"/>
      <c r="L238" s="70">
        <v>235</v>
      </c>
      <c r="M238" s="67">
        <f t="shared" si="58"/>
        <v>3.75</v>
      </c>
      <c r="N238" s="74">
        <f t="shared" si="59"/>
        <v>3.75</v>
      </c>
      <c r="O238" s="67">
        <f t="shared" si="60"/>
        <v>3.25</v>
      </c>
    </row>
    <row r="239" spans="2:15" x14ac:dyDescent="0.2">
      <c r="B239" s="70">
        <v>236</v>
      </c>
      <c r="C239" s="282">
        <v>3.5</v>
      </c>
      <c r="D239" s="283">
        <v>3.5</v>
      </c>
      <c r="E239" s="282">
        <v>3</v>
      </c>
      <c r="G239" s="70">
        <v>236</v>
      </c>
      <c r="H239" s="67">
        <f t="shared" si="61"/>
        <v>4</v>
      </c>
      <c r="I239" s="74">
        <f t="shared" si="62"/>
        <v>4</v>
      </c>
      <c r="J239" s="67">
        <f t="shared" si="63"/>
        <v>3.5</v>
      </c>
      <c r="K239" s="116"/>
      <c r="L239" s="70">
        <v>236</v>
      </c>
      <c r="M239" s="67">
        <f t="shared" si="58"/>
        <v>3.75</v>
      </c>
      <c r="N239" s="74">
        <f t="shared" si="59"/>
        <v>3.75</v>
      </c>
      <c r="O239" s="67">
        <f t="shared" si="60"/>
        <v>3.25</v>
      </c>
    </row>
    <row r="240" spans="2:15" x14ac:dyDescent="0.2">
      <c r="B240" s="70">
        <v>237</v>
      </c>
      <c r="C240" s="282">
        <v>3.5</v>
      </c>
      <c r="D240" s="283">
        <v>3.5</v>
      </c>
      <c r="E240" s="282">
        <v>3</v>
      </c>
      <c r="G240" s="70">
        <v>237</v>
      </c>
      <c r="H240" s="67">
        <f t="shared" si="61"/>
        <v>4</v>
      </c>
      <c r="I240" s="74">
        <f t="shared" si="62"/>
        <v>4</v>
      </c>
      <c r="J240" s="67">
        <f t="shared" si="63"/>
        <v>3.5</v>
      </c>
      <c r="K240" s="116"/>
      <c r="L240" s="70">
        <v>237</v>
      </c>
      <c r="M240" s="67">
        <f t="shared" si="58"/>
        <v>3.75</v>
      </c>
      <c r="N240" s="74">
        <f t="shared" si="59"/>
        <v>3.75</v>
      </c>
      <c r="O240" s="67">
        <f t="shared" si="60"/>
        <v>3.25</v>
      </c>
    </row>
    <row r="241" spans="2:15" x14ac:dyDescent="0.2">
      <c r="B241" s="70">
        <v>238</v>
      </c>
      <c r="C241" s="282">
        <v>3.5</v>
      </c>
      <c r="D241" s="283">
        <v>3.5</v>
      </c>
      <c r="E241" s="282">
        <v>3</v>
      </c>
      <c r="G241" s="70">
        <v>238</v>
      </c>
      <c r="H241" s="67">
        <f t="shared" si="61"/>
        <v>4</v>
      </c>
      <c r="I241" s="74">
        <f t="shared" si="62"/>
        <v>4</v>
      </c>
      <c r="J241" s="67">
        <f t="shared" si="63"/>
        <v>3.5</v>
      </c>
      <c r="K241" s="116"/>
      <c r="L241" s="70">
        <v>238</v>
      </c>
      <c r="M241" s="67">
        <f t="shared" si="58"/>
        <v>3.75</v>
      </c>
      <c r="N241" s="74">
        <f t="shared" si="59"/>
        <v>3.75</v>
      </c>
      <c r="O241" s="67">
        <f t="shared" si="60"/>
        <v>3.25</v>
      </c>
    </row>
    <row r="242" spans="2:15" x14ac:dyDescent="0.2">
      <c r="B242" s="70">
        <v>239</v>
      </c>
      <c r="C242" s="282">
        <v>3.5</v>
      </c>
      <c r="D242" s="283">
        <v>3.5</v>
      </c>
      <c r="E242" s="282">
        <v>3</v>
      </c>
      <c r="G242" s="70">
        <v>239</v>
      </c>
      <c r="H242" s="67">
        <f t="shared" si="61"/>
        <v>4</v>
      </c>
      <c r="I242" s="74">
        <f t="shared" si="62"/>
        <v>4</v>
      </c>
      <c r="J242" s="67">
        <f t="shared" si="63"/>
        <v>3.5</v>
      </c>
      <c r="K242" s="116"/>
      <c r="L242" s="70">
        <v>239</v>
      </c>
      <c r="M242" s="67">
        <f t="shared" si="58"/>
        <v>3.75</v>
      </c>
      <c r="N242" s="74">
        <f t="shared" si="59"/>
        <v>3.75</v>
      </c>
      <c r="O242" s="67">
        <f t="shared" si="60"/>
        <v>3.25</v>
      </c>
    </row>
    <row r="243" spans="2:15" x14ac:dyDescent="0.2">
      <c r="B243" s="70">
        <v>240</v>
      </c>
      <c r="C243" s="282">
        <v>3.5</v>
      </c>
      <c r="D243" s="283">
        <v>3.5</v>
      </c>
      <c r="E243" s="282">
        <v>3</v>
      </c>
      <c r="G243" s="70">
        <v>240</v>
      </c>
      <c r="H243" s="67">
        <f t="shared" si="61"/>
        <v>4</v>
      </c>
      <c r="I243" s="74">
        <f t="shared" si="62"/>
        <v>4</v>
      </c>
      <c r="J243" s="67">
        <f t="shared" si="63"/>
        <v>3.5</v>
      </c>
      <c r="K243" s="116"/>
      <c r="L243" s="70">
        <v>240</v>
      </c>
      <c r="M243" s="67">
        <f t="shared" si="58"/>
        <v>3.75</v>
      </c>
      <c r="N243" s="74">
        <f t="shared" si="59"/>
        <v>3.75</v>
      </c>
      <c r="O243" s="67">
        <f t="shared" si="60"/>
        <v>3.25</v>
      </c>
    </row>
    <row r="244" spans="2:15" x14ac:dyDescent="0.2">
      <c r="B244" s="70">
        <v>241</v>
      </c>
      <c r="C244" s="282">
        <v>3.5</v>
      </c>
      <c r="D244" s="283">
        <v>3.5</v>
      </c>
      <c r="E244" s="282">
        <v>3</v>
      </c>
      <c r="G244" s="70">
        <v>241</v>
      </c>
      <c r="H244" s="67">
        <f t="shared" si="61"/>
        <v>4</v>
      </c>
      <c r="I244" s="74">
        <f t="shared" si="62"/>
        <v>4</v>
      </c>
      <c r="J244" s="67">
        <f t="shared" si="63"/>
        <v>3.5</v>
      </c>
      <c r="K244" s="116"/>
      <c r="L244" s="70">
        <v>241</v>
      </c>
      <c r="M244" s="67">
        <f t="shared" si="58"/>
        <v>3.75</v>
      </c>
      <c r="N244" s="74">
        <f t="shared" si="59"/>
        <v>3.75</v>
      </c>
      <c r="O244" s="67">
        <f t="shared" si="60"/>
        <v>3.25</v>
      </c>
    </row>
    <row r="245" spans="2:15" x14ac:dyDescent="0.2">
      <c r="B245" s="70">
        <v>242</v>
      </c>
      <c r="C245" s="282">
        <v>3.5</v>
      </c>
      <c r="D245" s="283">
        <v>3.5</v>
      </c>
      <c r="E245" s="282">
        <v>3</v>
      </c>
      <c r="G245" s="70">
        <v>242</v>
      </c>
      <c r="H245" s="67">
        <f t="shared" si="61"/>
        <v>4</v>
      </c>
      <c r="I245" s="74">
        <f t="shared" si="62"/>
        <v>4</v>
      </c>
      <c r="J245" s="67">
        <f t="shared" si="63"/>
        <v>3.5</v>
      </c>
      <c r="K245" s="116"/>
      <c r="L245" s="70">
        <v>242</v>
      </c>
      <c r="M245" s="67">
        <f t="shared" si="58"/>
        <v>3.75</v>
      </c>
      <c r="N245" s="74">
        <f t="shared" si="59"/>
        <v>3.75</v>
      </c>
      <c r="O245" s="67">
        <f t="shared" si="60"/>
        <v>3.25</v>
      </c>
    </row>
    <row r="246" spans="2:15" x14ac:dyDescent="0.2">
      <c r="B246" s="70">
        <v>243</v>
      </c>
      <c r="C246" s="282">
        <v>3.5</v>
      </c>
      <c r="D246" s="283">
        <v>3.5</v>
      </c>
      <c r="E246" s="282">
        <v>3</v>
      </c>
      <c r="G246" s="70">
        <v>243</v>
      </c>
      <c r="H246" s="67">
        <f t="shared" si="61"/>
        <v>4</v>
      </c>
      <c r="I246" s="74">
        <f t="shared" si="62"/>
        <v>4</v>
      </c>
      <c r="J246" s="67">
        <f t="shared" si="63"/>
        <v>3.5</v>
      </c>
      <c r="K246" s="116"/>
      <c r="L246" s="70">
        <v>243</v>
      </c>
      <c r="M246" s="67">
        <f t="shared" si="58"/>
        <v>3.75</v>
      </c>
      <c r="N246" s="74">
        <f t="shared" si="59"/>
        <v>3.75</v>
      </c>
      <c r="O246" s="67">
        <f t="shared" si="60"/>
        <v>3.25</v>
      </c>
    </row>
    <row r="247" spans="2:15" x14ac:dyDescent="0.2">
      <c r="B247" s="70">
        <v>244</v>
      </c>
      <c r="C247" s="282">
        <v>3.5</v>
      </c>
      <c r="D247" s="283">
        <v>3.5</v>
      </c>
      <c r="E247" s="282">
        <v>3</v>
      </c>
      <c r="G247" s="70">
        <v>244</v>
      </c>
      <c r="H247" s="67">
        <f t="shared" si="61"/>
        <v>4</v>
      </c>
      <c r="I247" s="74">
        <f t="shared" si="62"/>
        <v>4</v>
      </c>
      <c r="J247" s="67">
        <f t="shared" si="63"/>
        <v>3.5</v>
      </c>
      <c r="K247" s="116"/>
      <c r="L247" s="70">
        <v>244</v>
      </c>
      <c r="M247" s="67">
        <f t="shared" si="58"/>
        <v>3.75</v>
      </c>
      <c r="N247" s="74">
        <f t="shared" si="59"/>
        <v>3.75</v>
      </c>
      <c r="O247" s="67">
        <f t="shared" si="60"/>
        <v>3.25</v>
      </c>
    </row>
    <row r="248" spans="2:15" x14ac:dyDescent="0.2">
      <c r="B248" s="70">
        <v>245</v>
      </c>
      <c r="C248" s="282">
        <v>3.5</v>
      </c>
      <c r="D248" s="283">
        <v>3.5</v>
      </c>
      <c r="E248" s="282">
        <v>3</v>
      </c>
      <c r="G248" s="70">
        <v>245</v>
      </c>
      <c r="H248" s="67">
        <f t="shared" si="61"/>
        <v>4</v>
      </c>
      <c r="I248" s="74">
        <f t="shared" si="62"/>
        <v>4</v>
      </c>
      <c r="J248" s="67">
        <f t="shared" si="63"/>
        <v>3.5</v>
      </c>
      <c r="K248" s="116"/>
      <c r="L248" s="70">
        <v>245</v>
      </c>
      <c r="M248" s="67">
        <f t="shared" si="58"/>
        <v>3.75</v>
      </c>
      <c r="N248" s="74">
        <f t="shared" si="59"/>
        <v>3.75</v>
      </c>
      <c r="O248" s="67">
        <f t="shared" si="60"/>
        <v>3.25</v>
      </c>
    </row>
    <row r="249" spans="2:15" x14ac:dyDescent="0.2">
      <c r="B249" s="70">
        <v>246</v>
      </c>
      <c r="C249" s="282">
        <v>3.5</v>
      </c>
      <c r="D249" s="283">
        <v>3.5</v>
      </c>
      <c r="E249" s="282">
        <v>3</v>
      </c>
      <c r="G249" s="70">
        <v>246</v>
      </c>
      <c r="H249" s="67">
        <f t="shared" si="61"/>
        <v>4</v>
      </c>
      <c r="I249" s="74">
        <f t="shared" si="62"/>
        <v>4</v>
      </c>
      <c r="J249" s="67">
        <f t="shared" si="63"/>
        <v>3.5</v>
      </c>
      <c r="K249" s="116"/>
      <c r="L249" s="70">
        <v>246</v>
      </c>
      <c r="M249" s="67">
        <f t="shared" si="58"/>
        <v>3.75</v>
      </c>
      <c r="N249" s="74">
        <f t="shared" si="59"/>
        <v>3.75</v>
      </c>
      <c r="O249" s="67">
        <f t="shared" si="60"/>
        <v>3.25</v>
      </c>
    </row>
    <row r="250" spans="2:15" x14ac:dyDescent="0.2">
      <c r="B250" s="70">
        <v>247</v>
      </c>
      <c r="C250" s="282">
        <v>3.5</v>
      </c>
      <c r="D250" s="283">
        <v>3.5</v>
      </c>
      <c r="E250" s="282">
        <v>3</v>
      </c>
      <c r="G250" s="70">
        <v>247</v>
      </c>
      <c r="H250" s="67">
        <f t="shared" si="61"/>
        <v>4</v>
      </c>
      <c r="I250" s="74">
        <f t="shared" si="62"/>
        <v>4</v>
      </c>
      <c r="J250" s="67">
        <f t="shared" si="63"/>
        <v>3.5</v>
      </c>
      <c r="K250" s="116"/>
      <c r="L250" s="70">
        <v>247</v>
      </c>
      <c r="M250" s="67">
        <f t="shared" si="58"/>
        <v>3.75</v>
      </c>
      <c r="N250" s="74">
        <f t="shared" si="59"/>
        <v>3.75</v>
      </c>
      <c r="O250" s="67">
        <f t="shared" si="60"/>
        <v>3.25</v>
      </c>
    </row>
    <row r="251" spans="2:15" x14ac:dyDescent="0.2">
      <c r="B251" s="70">
        <v>248</v>
      </c>
      <c r="C251" s="282">
        <v>3.5</v>
      </c>
      <c r="D251" s="283">
        <v>3.5</v>
      </c>
      <c r="E251" s="282">
        <v>3</v>
      </c>
      <c r="G251" s="70">
        <v>248</v>
      </c>
      <c r="H251" s="67">
        <f t="shared" si="61"/>
        <v>4</v>
      </c>
      <c r="I251" s="74">
        <f t="shared" si="62"/>
        <v>4</v>
      </c>
      <c r="J251" s="67">
        <f t="shared" si="63"/>
        <v>3.5</v>
      </c>
      <c r="K251" s="116"/>
      <c r="L251" s="70">
        <v>248</v>
      </c>
      <c r="M251" s="67">
        <f t="shared" si="58"/>
        <v>3.75</v>
      </c>
      <c r="N251" s="74">
        <f t="shared" si="59"/>
        <v>3.75</v>
      </c>
      <c r="O251" s="67">
        <f t="shared" si="60"/>
        <v>3.25</v>
      </c>
    </row>
    <row r="252" spans="2:15" x14ac:dyDescent="0.2">
      <c r="B252" s="70">
        <v>249</v>
      </c>
      <c r="C252" s="282">
        <v>3.5</v>
      </c>
      <c r="D252" s="283">
        <v>3.5</v>
      </c>
      <c r="E252" s="282">
        <v>3</v>
      </c>
      <c r="G252" s="70">
        <v>249</v>
      </c>
      <c r="H252" s="67">
        <f t="shared" si="61"/>
        <v>4</v>
      </c>
      <c r="I252" s="74">
        <f t="shared" si="62"/>
        <v>4</v>
      </c>
      <c r="J252" s="67">
        <f t="shared" si="63"/>
        <v>3.5</v>
      </c>
      <c r="K252" s="116"/>
      <c r="L252" s="70">
        <v>249</v>
      </c>
      <c r="M252" s="67">
        <f t="shared" si="58"/>
        <v>3.75</v>
      </c>
      <c r="N252" s="74">
        <f t="shared" si="59"/>
        <v>3.75</v>
      </c>
      <c r="O252" s="67">
        <f t="shared" si="60"/>
        <v>3.25</v>
      </c>
    </row>
    <row r="253" spans="2:15" x14ac:dyDescent="0.2">
      <c r="B253" s="70">
        <v>250</v>
      </c>
      <c r="C253" s="282">
        <v>3.5</v>
      </c>
      <c r="D253" s="283">
        <v>3.5</v>
      </c>
      <c r="E253" s="282">
        <v>3</v>
      </c>
      <c r="G253" s="70">
        <v>250</v>
      </c>
      <c r="H253" s="67">
        <f t="shared" si="61"/>
        <v>4</v>
      </c>
      <c r="I253" s="74">
        <f t="shared" si="62"/>
        <v>4</v>
      </c>
      <c r="J253" s="67">
        <f t="shared" si="63"/>
        <v>3.5</v>
      </c>
      <c r="K253" s="116"/>
      <c r="L253" s="70">
        <v>250</v>
      </c>
      <c r="M253" s="67">
        <f t="shared" si="58"/>
        <v>3.75</v>
      </c>
      <c r="N253" s="74">
        <f t="shared" si="59"/>
        <v>3.75</v>
      </c>
      <c r="O253" s="67">
        <f t="shared" si="60"/>
        <v>3.25</v>
      </c>
    </row>
    <row r="254" spans="2:15" x14ac:dyDescent="0.2">
      <c r="B254" s="70">
        <v>251</v>
      </c>
      <c r="C254" s="282">
        <v>3.5</v>
      </c>
      <c r="D254" s="283">
        <v>3.5</v>
      </c>
      <c r="E254" s="282">
        <v>3</v>
      </c>
      <c r="G254" s="70">
        <v>251</v>
      </c>
      <c r="H254" s="67">
        <f t="shared" si="61"/>
        <v>4</v>
      </c>
      <c r="I254" s="74">
        <f t="shared" si="62"/>
        <v>4</v>
      </c>
      <c r="J254" s="67">
        <f t="shared" si="63"/>
        <v>3.5</v>
      </c>
      <c r="K254" s="116"/>
      <c r="L254" s="70">
        <v>251</v>
      </c>
      <c r="M254" s="67">
        <f t="shared" si="58"/>
        <v>3.75</v>
      </c>
      <c r="N254" s="74">
        <f t="shared" si="59"/>
        <v>3.75</v>
      </c>
      <c r="O254" s="67">
        <f t="shared" si="60"/>
        <v>3.25</v>
      </c>
    </row>
    <row r="255" spans="2:15" x14ac:dyDescent="0.2">
      <c r="B255" s="70">
        <v>252</v>
      </c>
      <c r="C255" s="282">
        <v>3.5</v>
      </c>
      <c r="D255" s="283">
        <v>3.5</v>
      </c>
      <c r="E255" s="282">
        <v>3</v>
      </c>
      <c r="G255" s="70">
        <v>252</v>
      </c>
      <c r="H255" s="67">
        <f t="shared" si="61"/>
        <v>4</v>
      </c>
      <c r="I255" s="74">
        <f t="shared" si="62"/>
        <v>4</v>
      </c>
      <c r="J255" s="67">
        <f t="shared" si="63"/>
        <v>3.5</v>
      </c>
      <c r="K255" s="116"/>
      <c r="L255" s="70">
        <v>252</v>
      </c>
      <c r="M255" s="67">
        <f t="shared" si="58"/>
        <v>3.75</v>
      </c>
      <c r="N255" s="74">
        <f t="shared" si="59"/>
        <v>3.75</v>
      </c>
      <c r="O255" s="67">
        <f t="shared" si="60"/>
        <v>3.25</v>
      </c>
    </row>
    <row r="256" spans="2:15" x14ac:dyDescent="0.2">
      <c r="B256" s="70">
        <v>253</v>
      </c>
      <c r="C256" s="282">
        <v>3.5</v>
      </c>
      <c r="D256" s="283">
        <v>3.5</v>
      </c>
      <c r="E256" s="282">
        <v>3</v>
      </c>
      <c r="G256" s="70">
        <v>253</v>
      </c>
      <c r="H256" s="67">
        <f t="shared" si="61"/>
        <v>4</v>
      </c>
      <c r="I256" s="74">
        <f t="shared" si="62"/>
        <v>4</v>
      </c>
      <c r="J256" s="67">
        <f t="shared" si="63"/>
        <v>3.5</v>
      </c>
      <c r="K256" s="116"/>
      <c r="L256" s="70">
        <v>253</v>
      </c>
      <c r="M256" s="67">
        <f t="shared" si="58"/>
        <v>3.75</v>
      </c>
      <c r="N256" s="74">
        <f t="shared" si="59"/>
        <v>3.75</v>
      </c>
      <c r="O256" s="67">
        <f t="shared" si="60"/>
        <v>3.25</v>
      </c>
    </row>
    <row r="257" spans="2:15" x14ac:dyDescent="0.2">
      <c r="B257" s="70">
        <v>254</v>
      </c>
      <c r="C257" s="282">
        <v>3.5</v>
      </c>
      <c r="D257" s="283">
        <v>3.5</v>
      </c>
      <c r="E257" s="282">
        <v>3</v>
      </c>
      <c r="G257" s="70">
        <v>254</v>
      </c>
      <c r="H257" s="67">
        <f t="shared" si="61"/>
        <v>4</v>
      </c>
      <c r="I257" s="74">
        <f t="shared" si="62"/>
        <v>4</v>
      </c>
      <c r="J257" s="67">
        <f t="shared" si="63"/>
        <v>3.5</v>
      </c>
      <c r="K257" s="116"/>
      <c r="L257" s="70">
        <v>254</v>
      </c>
      <c r="M257" s="67">
        <f t="shared" si="58"/>
        <v>3.75</v>
      </c>
      <c r="N257" s="74">
        <f t="shared" si="59"/>
        <v>3.75</v>
      </c>
      <c r="O257" s="67">
        <f t="shared" si="60"/>
        <v>3.25</v>
      </c>
    </row>
    <row r="258" spans="2:15" x14ac:dyDescent="0.2">
      <c r="B258" s="70">
        <v>255</v>
      </c>
      <c r="C258" s="282">
        <v>3.5</v>
      </c>
      <c r="D258" s="283">
        <v>3.5</v>
      </c>
      <c r="E258" s="282">
        <v>3</v>
      </c>
      <c r="G258" s="70">
        <v>255</v>
      </c>
      <c r="H258" s="67">
        <f t="shared" si="61"/>
        <v>4</v>
      </c>
      <c r="I258" s="74">
        <f t="shared" si="62"/>
        <v>4</v>
      </c>
      <c r="J258" s="67">
        <f t="shared" si="63"/>
        <v>3.5</v>
      </c>
      <c r="K258" s="115"/>
      <c r="L258" s="70">
        <v>255</v>
      </c>
      <c r="M258" s="67">
        <f t="shared" si="58"/>
        <v>3.75</v>
      </c>
      <c r="N258" s="74">
        <f t="shared" si="59"/>
        <v>3.75</v>
      </c>
      <c r="O258" s="67">
        <f t="shared" si="60"/>
        <v>3.25</v>
      </c>
    </row>
    <row r="259" spans="2:15" x14ac:dyDescent="0.2">
      <c r="B259" s="70">
        <v>256</v>
      </c>
      <c r="C259" s="282">
        <v>3.5</v>
      </c>
      <c r="D259" s="283">
        <v>3.5</v>
      </c>
      <c r="E259" s="282">
        <v>3</v>
      </c>
      <c r="G259" s="70">
        <v>256</v>
      </c>
      <c r="H259" s="67">
        <f t="shared" si="61"/>
        <v>4</v>
      </c>
      <c r="I259" s="74">
        <f t="shared" si="62"/>
        <v>4</v>
      </c>
      <c r="J259" s="67">
        <f t="shared" si="63"/>
        <v>3.5</v>
      </c>
      <c r="K259" s="115"/>
      <c r="L259" s="70">
        <v>256</v>
      </c>
      <c r="M259" s="67">
        <f t="shared" si="58"/>
        <v>3.75</v>
      </c>
      <c r="N259" s="74">
        <f t="shared" si="59"/>
        <v>3.75</v>
      </c>
      <c r="O259" s="67">
        <f t="shared" si="60"/>
        <v>3.25</v>
      </c>
    </row>
    <row r="260" spans="2:15" x14ac:dyDescent="0.2">
      <c r="B260" s="70">
        <v>257</v>
      </c>
      <c r="C260" s="282">
        <v>3.5</v>
      </c>
      <c r="D260" s="283">
        <v>3.5</v>
      </c>
      <c r="E260" s="282">
        <v>3</v>
      </c>
      <c r="G260" s="70">
        <v>257</v>
      </c>
      <c r="H260" s="67">
        <f t="shared" si="61"/>
        <v>4</v>
      </c>
      <c r="I260" s="74">
        <f t="shared" si="62"/>
        <v>4</v>
      </c>
      <c r="J260" s="67">
        <f t="shared" si="63"/>
        <v>3.5</v>
      </c>
      <c r="K260" s="115"/>
      <c r="L260" s="70">
        <v>257</v>
      </c>
      <c r="M260" s="67">
        <f t="shared" ref="M260:M323" si="64">C260+0.25</f>
        <v>3.75</v>
      </c>
      <c r="N260" s="74">
        <f t="shared" ref="N260:N323" si="65">D260+0.25</f>
        <v>3.75</v>
      </c>
      <c r="O260" s="67">
        <f t="shared" ref="O260:O323" si="66">E260+0.25</f>
        <v>3.25</v>
      </c>
    </row>
    <row r="261" spans="2:15" x14ac:dyDescent="0.2">
      <c r="B261" s="70">
        <v>258</v>
      </c>
      <c r="C261" s="282">
        <v>3.5</v>
      </c>
      <c r="D261" s="283">
        <v>3.5</v>
      </c>
      <c r="E261" s="282">
        <v>3</v>
      </c>
      <c r="G261" s="70">
        <v>258</v>
      </c>
      <c r="H261" s="67">
        <f t="shared" si="61"/>
        <v>4</v>
      </c>
      <c r="I261" s="74">
        <f t="shared" si="62"/>
        <v>4</v>
      </c>
      <c r="J261" s="67">
        <f t="shared" si="63"/>
        <v>3.5</v>
      </c>
      <c r="K261" s="115"/>
      <c r="L261" s="70">
        <v>258</v>
      </c>
      <c r="M261" s="67">
        <f t="shared" si="64"/>
        <v>3.75</v>
      </c>
      <c r="N261" s="74">
        <f t="shared" si="65"/>
        <v>3.75</v>
      </c>
      <c r="O261" s="67">
        <f t="shared" si="66"/>
        <v>3.25</v>
      </c>
    </row>
    <row r="262" spans="2:15" x14ac:dyDescent="0.2">
      <c r="B262" s="70">
        <v>259</v>
      </c>
      <c r="C262" s="282">
        <v>3.5</v>
      </c>
      <c r="D262" s="283">
        <v>3.5</v>
      </c>
      <c r="E262" s="282">
        <v>3</v>
      </c>
      <c r="G262" s="70">
        <v>259</v>
      </c>
      <c r="H262" s="67">
        <f t="shared" ref="H262:H325" si="67">C262+0.5</f>
        <v>4</v>
      </c>
      <c r="I262" s="74">
        <f t="shared" ref="I262:I325" si="68">D262+0.5</f>
        <v>4</v>
      </c>
      <c r="J262" s="67">
        <f t="shared" ref="J262:J325" si="69">E262+0.5</f>
        <v>3.5</v>
      </c>
      <c r="K262" s="115"/>
      <c r="L262" s="70">
        <v>259</v>
      </c>
      <c r="M262" s="67">
        <f t="shared" si="64"/>
        <v>3.75</v>
      </c>
      <c r="N262" s="74">
        <f t="shared" si="65"/>
        <v>3.75</v>
      </c>
      <c r="O262" s="67">
        <f t="shared" si="66"/>
        <v>3.25</v>
      </c>
    </row>
    <row r="263" spans="2:15" x14ac:dyDescent="0.2">
      <c r="B263" s="70">
        <v>260</v>
      </c>
      <c r="C263" s="282">
        <v>3.5</v>
      </c>
      <c r="D263" s="283">
        <v>3.5</v>
      </c>
      <c r="E263" s="282">
        <v>3</v>
      </c>
      <c r="G263" s="70">
        <v>260</v>
      </c>
      <c r="H263" s="67">
        <f t="shared" si="67"/>
        <v>4</v>
      </c>
      <c r="I263" s="74">
        <f t="shared" si="68"/>
        <v>4</v>
      </c>
      <c r="J263" s="67">
        <f t="shared" si="69"/>
        <v>3.5</v>
      </c>
      <c r="K263" s="115"/>
      <c r="L263" s="70">
        <v>260</v>
      </c>
      <c r="M263" s="67">
        <f t="shared" si="64"/>
        <v>3.75</v>
      </c>
      <c r="N263" s="74">
        <f t="shared" si="65"/>
        <v>3.75</v>
      </c>
      <c r="O263" s="67">
        <f t="shared" si="66"/>
        <v>3.25</v>
      </c>
    </row>
    <row r="264" spans="2:15" x14ac:dyDescent="0.2">
      <c r="B264" s="70">
        <v>261</v>
      </c>
      <c r="C264" s="282">
        <v>3.5</v>
      </c>
      <c r="D264" s="283">
        <v>3.5</v>
      </c>
      <c r="E264" s="282">
        <v>3</v>
      </c>
      <c r="G264" s="70">
        <v>261</v>
      </c>
      <c r="H264" s="67">
        <f t="shared" si="67"/>
        <v>4</v>
      </c>
      <c r="I264" s="74">
        <f t="shared" si="68"/>
        <v>4</v>
      </c>
      <c r="J264" s="67">
        <f t="shared" si="69"/>
        <v>3.5</v>
      </c>
      <c r="K264" s="115"/>
      <c r="L264" s="70">
        <v>261</v>
      </c>
      <c r="M264" s="67">
        <f t="shared" si="64"/>
        <v>3.75</v>
      </c>
      <c r="N264" s="74">
        <f t="shared" si="65"/>
        <v>3.75</v>
      </c>
      <c r="O264" s="67">
        <f t="shared" si="66"/>
        <v>3.25</v>
      </c>
    </row>
    <row r="265" spans="2:15" x14ac:dyDescent="0.2">
      <c r="B265" s="70">
        <v>262</v>
      </c>
      <c r="C265" s="282">
        <v>3.5</v>
      </c>
      <c r="D265" s="283">
        <v>3.5</v>
      </c>
      <c r="E265" s="282">
        <v>3</v>
      </c>
      <c r="G265" s="70">
        <v>262</v>
      </c>
      <c r="H265" s="67">
        <f t="shared" si="67"/>
        <v>4</v>
      </c>
      <c r="I265" s="74">
        <f t="shared" si="68"/>
        <v>4</v>
      </c>
      <c r="J265" s="67">
        <f t="shared" si="69"/>
        <v>3.5</v>
      </c>
      <c r="K265" s="115"/>
      <c r="L265" s="70">
        <v>262</v>
      </c>
      <c r="M265" s="67">
        <f t="shared" si="64"/>
        <v>3.75</v>
      </c>
      <c r="N265" s="74">
        <f t="shared" si="65"/>
        <v>3.75</v>
      </c>
      <c r="O265" s="67">
        <f t="shared" si="66"/>
        <v>3.25</v>
      </c>
    </row>
    <row r="266" spans="2:15" x14ac:dyDescent="0.2">
      <c r="B266" s="70">
        <v>263</v>
      </c>
      <c r="C266" s="282">
        <v>3.5</v>
      </c>
      <c r="D266" s="283">
        <v>3.5</v>
      </c>
      <c r="E266" s="282">
        <v>3</v>
      </c>
      <c r="G266" s="70">
        <v>263</v>
      </c>
      <c r="H266" s="67">
        <f t="shared" si="67"/>
        <v>4</v>
      </c>
      <c r="I266" s="74">
        <f t="shared" si="68"/>
        <v>4</v>
      </c>
      <c r="J266" s="67">
        <f t="shared" si="69"/>
        <v>3.5</v>
      </c>
      <c r="K266" s="115"/>
      <c r="L266" s="70">
        <v>263</v>
      </c>
      <c r="M266" s="67">
        <f t="shared" si="64"/>
        <v>3.75</v>
      </c>
      <c r="N266" s="74">
        <f t="shared" si="65"/>
        <v>3.75</v>
      </c>
      <c r="O266" s="67">
        <f t="shared" si="66"/>
        <v>3.25</v>
      </c>
    </row>
    <row r="267" spans="2:15" x14ac:dyDescent="0.2">
      <c r="B267" s="70">
        <v>264</v>
      </c>
      <c r="C267" s="282">
        <v>3.5</v>
      </c>
      <c r="D267" s="283">
        <v>3.5</v>
      </c>
      <c r="E267" s="282">
        <v>3</v>
      </c>
      <c r="G267" s="70">
        <v>264</v>
      </c>
      <c r="H267" s="67">
        <f t="shared" si="67"/>
        <v>4</v>
      </c>
      <c r="I267" s="74">
        <f t="shared" si="68"/>
        <v>4</v>
      </c>
      <c r="J267" s="67">
        <f t="shared" si="69"/>
        <v>3.5</v>
      </c>
      <c r="K267" s="115"/>
      <c r="L267" s="70">
        <v>264</v>
      </c>
      <c r="M267" s="67">
        <f t="shared" si="64"/>
        <v>3.75</v>
      </c>
      <c r="N267" s="74">
        <f t="shared" si="65"/>
        <v>3.75</v>
      </c>
      <c r="O267" s="67">
        <f t="shared" si="66"/>
        <v>3.25</v>
      </c>
    </row>
    <row r="268" spans="2:15" x14ac:dyDescent="0.2">
      <c r="B268" s="70">
        <v>265</v>
      </c>
      <c r="C268" s="282">
        <v>3.5</v>
      </c>
      <c r="D268" s="283">
        <v>3.5</v>
      </c>
      <c r="E268" s="282">
        <v>3</v>
      </c>
      <c r="G268" s="70">
        <v>265</v>
      </c>
      <c r="H268" s="67">
        <f t="shared" si="67"/>
        <v>4</v>
      </c>
      <c r="I268" s="74">
        <f t="shared" si="68"/>
        <v>4</v>
      </c>
      <c r="J268" s="67">
        <f t="shared" si="69"/>
        <v>3.5</v>
      </c>
      <c r="K268" s="115"/>
      <c r="L268" s="70">
        <v>265</v>
      </c>
      <c r="M268" s="67">
        <f t="shared" si="64"/>
        <v>3.75</v>
      </c>
      <c r="N268" s="74">
        <f t="shared" si="65"/>
        <v>3.75</v>
      </c>
      <c r="O268" s="67">
        <f t="shared" si="66"/>
        <v>3.25</v>
      </c>
    </row>
    <row r="269" spans="2:15" x14ac:dyDescent="0.2">
      <c r="B269" s="70">
        <v>266</v>
      </c>
      <c r="C269" s="282">
        <v>3.5</v>
      </c>
      <c r="D269" s="283">
        <v>3.5</v>
      </c>
      <c r="E269" s="282">
        <v>3</v>
      </c>
      <c r="G269" s="70">
        <v>266</v>
      </c>
      <c r="H269" s="67">
        <f t="shared" si="67"/>
        <v>4</v>
      </c>
      <c r="I269" s="74">
        <f t="shared" si="68"/>
        <v>4</v>
      </c>
      <c r="J269" s="67">
        <f t="shared" si="69"/>
        <v>3.5</v>
      </c>
      <c r="K269" s="115"/>
      <c r="L269" s="70">
        <v>266</v>
      </c>
      <c r="M269" s="67">
        <f t="shared" si="64"/>
        <v>3.75</v>
      </c>
      <c r="N269" s="74">
        <f t="shared" si="65"/>
        <v>3.75</v>
      </c>
      <c r="O269" s="67">
        <f t="shared" si="66"/>
        <v>3.25</v>
      </c>
    </row>
    <row r="270" spans="2:15" x14ac:dyDescent="0.2">
      <c r="B270" s="70">
        <v>267</v>
      </c>
      <c r="C270" s="282">
        <v>3.5</v>
      </c>
      <c r="D270" s="283">
        <v>3.5</v>
      </c>
      <c r="E270" s="282">
        <v>3</v>
      </c>
      <c r="G270" s="70">
        <v>267</v>
      </c>
      <c r="H270" s="67">
        <f t="shared" si="67"/>
        <v>4</v>
      </c>
      <c r="I270" s="74">
        <f t="shared" si="68"/>
        <v>4</v>
      </c>
      <c r="J270" s="67">
        <f t="shared" si="69"/>
        <v>3.5</v>
      </c>
      <c r="K270" s="115"/>
      <c r="L270" s="70">
        <v>267</v>
      </c>
      <c r="M270" s="67">
        <f t="shared" si="64"/>
        <v>3.75</v>
      </c>
      <c r="N270" s="74">
        <f t="shared" si="65"/>
        <v>3.75</v>
      </c>
      <c r="O270" s="67">
        <f t="shared" si="66"/>
        <v>3.25</v>
      </c>
    </row>
    <row r="271" spans="2:15" x14ac:dyDescent="0.2">
      <c r="B271" s="70">
        <v>268</v>
      </c>
      <c r="C271" s="282">
        <v>3.5</v>
      </c>
      <c r="D271" s="283">
        <v>3.5</v>
      </c>
      <c r="E271" s="282">
        <v>3</v>
      </c>
      <c r="G271" s="70">
        <v>268</v>
      </c>
      <c r="H271" s="67">
        <f t="shared" si="67"/>
        <v>4</v>
      </c>
      <c r="I271" s="74">
        <f t="shared" si="68"/>
        <v>4</v>
      </c>
      <c r="J271" s="67">
        <f t="shared" si="69"/>
        <v>3.5</v>
      </c>
      <c r="K271" s="115"/>
      <c r="L271" s="70">
        <v>268</v>
      </c>
      <c r="M271" s="67">
        <f t="shared" si="64"/>
        <v>3.75</v>
      </c>
      <c r="N271" s="74">
        <f t="shared" si="65"/>
        <v>3.75</v>
      </c>
      <c r="O271" s="67">
        <f t="shared" si="66"/>
        <v>3.25</v>
      </c>
    </row>
    <row r="272" spans="2:15" x14ac:dyDescent="0.2">
      <c r="B272" s="70">
        <v>269</v>
      </c>
      <c r="C272" s="282">
        <v>3.5</v>
      </c>
      <c r="D272" s="283">
        <v>3.5</v>
      </c>
      <c r="E272" s="282">
        <v>3</v>
      </c>
      <c r="G272" s="70">
        <v>269</v>
      </c>
      <c r="H272" s="67">
        <f t="shared" si="67"/>
        <v>4</v>
      </c>
      <c r="I272" s="74">
        <f t="shared" si="68"/>
        <v>4</v>
      </c>
      <c r="J272" s="67">
        <f t="shared" si="69"/>
        <v>3.5</v>
      </c>
      <c r="K272" s="115"/>
      <c r="L272" s="70">
        <v>269</v>
      </c>
      <c r="M272" s="67">
        <f t="shared" si="64"/>
        <v>3.75</v>
      </c>
      <c r="N272" s="74">
        <f t="shared" si="65"/>
        <v>3.75</v>
      </c>
      <c r="O272" s="67">
        <f t="shared" si="66"/>
        <v>3.25</v>
      </c>
    </row>
    <row r="273" spans="2:15" x14ac:dyDescent="0.2">
      <c r="B273" s="70">
        <v>270</v>
      </c>
      <c r="C273" s="282">
        <v>3.5</v>
      </c>
      <c r="D273" s="283">
        <v>3.5</v>
      </c>
      <c r="E273" s="282">
        <v>3</v>
      </c>
      <c r="G273" s="70">
        <v>270</v>
      </c>
      <c r="H273" s="67">
        <f t="shared" si="67"/>
        <v>4</v>
      </c>
      <c r="I273" s="74">
        <f t="shared" si="68"/>
        <v>4</v>
      </c>
      <c r="J273" s="67">
        <f t="shared" si="69"/>
        <v>3.5</v>
      </c>
      <c r="K273" s="115"/>
      <c r="L273" s="70">
        <v>270</v>
      </c>
      <c r="M273" s="67">
        <f t="shared" si="64"/>
        <v>3.75</v>
      </c>
      <c r="N273" s="74">
        <f t="shared" si="65"/>
        <v>3.75</v>
      </c>
      <c r="O273" s="67">
        <f t="shared" si="66"/>
        <v>3.25</v>
      </c>
    </row>
    <row r="274" spans="2:15" x14ac:dyDescent="0.2">
      <c r="B274" s="70">
        <v>271</v>
      </c>
      <c r="C274" s="282">
        <v>3.5</v>
      </c>
      <c r="D274" s="283">
        <v>3.5</v>
      </c>
      <c r="E274" s="282">
        <v>3</v>
      </c>
      <c r="G274" s="70">
        <v>271</v>
      </c>
      <c r="H274" s="67">
        <f t="shared" si="67"/>
        <v>4</v>
      </c>
      <c r="I274" s="74">
        <f t="shared" si="68"/>
        <v>4</v>
      </c>
      <c r="J274" s="67">
        <f t="shared" si="69"/>
        <v>3.5</v>
      </c>
      <c r="K274" s="115"/>
      <c r="L274" s="70">
        <v>271</v>
      </c>
      <c r="M274" s="67">
        <f t="shared" si="64"/>
        <v>3.75</v>
      </c>
      <c r="N274" s="74">
        <f t="shared" si="65"/>
        <v>3.75</v>
      </c>
      <c r="O274" s="67">
        <f t="shared" si="66"/>
        <v>3.25</v>
      </c>
    </row>
    <row r="275" spans="2:15" x14ac:dyDescent="0.2">
      <c r="B275" s="70">
        <v>272</v>
      </c>
      <c r="C275" s="282">
        <v>3.5</v>
      </c>
      <c r="D275" s="283">
        <v>3.5</v>
      </c>
      <c r="E275" s="282">
        <v>3</v>
      </c>
      <c r="G275" s="70">
        <v>272</v>
      </c>
      <c r="H275" s="67">
        <f t="shared" si="67"/>
        <v>4</v>
      </c>
      <c r="I275" s="74">
        <f t="shared" si="68"/>
        <v>4</v>
      </c>
      <c r="J275" s="67">
        <f t="shared" si="69"/>
        <v>3.5</v>
      </c>
      <c r="K275" s="115"/>
      <c r="L275" s="70">
        <v>272</v>
      </c>
      <c r="M275" s="67">
        <f t="shared" si="64"/>
        <v>3.75</v>
      </c>
      <c r="N275" s="74">
        <f t="shared" si="65"/>
        <v>3.75</v>
      </c>
      <c r="O275" s="67">
        <f t="shared" si="66"/>
        <v>3.25</v>
      </c>
    </row>
    <row r="276" spans="2:15" x14ac:dyDescent="0.2">
      <c r="B276" s="70">
        <v>273</v>
      </c>
      <c r="C276" s="282">
        <v>3.5</v>
      </c>
      <c r="D276" s="283">
        <v>3.5</v>
      </c>
      <c r="E276" s="282">
        <v>3</v>
      </c>
      <c r="G276" s="70">
        <v>273</v>
      </c>
      <c r="H276" s="67">
        <f t="shared" si="67"/>
        <v>4</v>
      </c>
      <c r="I276" s="74">
        <f t="shared" si="68"/>
        <v>4</v>
      </c>
      <c r="J276" s="67">
        <f t="shared" si="69"/>
        <v>3.5</v>
      </c>
      <c r="K276" s="115"/>
      <c r="L276" s="70">
        <v>273</v>
      </c>
      <c r="M276" s="67">
        <f t="shared" si="64"/>
        <v>3.75</v>
      </c>
      <c r="N276" s="74">
        <f t="shared" si="65"/>
        <v>3.75</v>
      </c>
      <c r="O276" s="67">
        <f t="shared" si="66"/>
        <v>3.25</v>
      </c>
    </row>
    <row r="277" spans="2:15" x14ac:dyDescent="0.2">
      <c r="B277" s="70">
        <v>274</v>
      </c>
      <c r="C277" s="282">
        <v>3.5</v>
      </c>
      <c r="D277" s="283">
        <v>3.5</v>
      </c>
      <c r="E277" s="282">
        <v>3</v>
      </c>
      <c r="G277" s="70">
        <v>274</v>
      </c>
      <c r="H277" s="67">
        <f t="shared" si="67"/>
        <v>4</v>
      </c>
      <c r="I277" s="74">
        <f t="shared" si="68"/>
        <v>4</v>
      </c>
      <c r="J277" s="67">
        <f t="shared" si="69"/>
        <v>3.5</v>
      </c>
      <c r="K277" s="115"/>
      <c r="L277" s="70">
        <v>274</v>
      </c>
      <c r="M277" s="67">
        <f t="shared" si="64"/>
        <v>3.75</v>
      </c>
      <c r="N277" s="74">
        <f t="shared" si="65"/>
        <v>3.75</v>
      </c>
      <c r="O277" s="67">
        <f t="shared" si="66"/>
        <v>3.25</v>
      </c>
    </row>
    <row r="278" spans="2:15" x14ac:dyDescent="0.2">
      <c r="B278" s="70">
        <v>275</v>
      </c>
      <c r="C278" s="282">
        <v>3.5</v>
      </c>
      <c r="D278" s="283">
        <v>3.5</v>
      </c>
      <c r="E278" s="282">
        <v>3</v>
      </c>
      <c r="G278" s="70">
        <v>275</v>
      </c>
      <c r="H278" s="67">
        <f t="shared" si="67"/>
        <v>4</v>
      </c>
      <c r="I278" s="74">
        <f t="shared" si="68"/>
        <v>4</v>
      </c>
      <c r="J278" s="67">
        <f t="shared" si="69"/>
        <v>3.5</v>
      </c>
      <c r="K278" s="115"/>
      <c r="L278" s="70">
        <v>275</v>
      </c>
      <c r="M278" s="67">
        <f t="shared" si="64"/>
        <v>3.75</v>
      </c>
      <c r="N278" s="74">
        <f t="shared" si="65"/>
        <v>3.75</v>
      </c>
      <c r="O278" s="67">
        <f t="shared" si="66"/>
        <v>3.25</v>
      </c>
    </row>
    <row r="279" spans="2:15" x14ac:dyDescent="0.2">
      <c r="B279" s="70">
        <v>276</v>
      </c>
      <c r="C279" s="282">
        <v>3.5</v>
      </c>
      <c r="D279" s="283">
        <v>3.5</v>
      </c>
      <c r="E279" s="282">
        <v>3</v>
      </c>
      <c r="G279" s="70">
        <v>276</v>
      </c>
      <c r="H279" s="67">
        <f t="shared" si="67"/>
        <v>4</v>
      </c>
      <c r="I279" s="74">
        <f t="shared" si="68"/>
        <v>4</v>
      </c>
      <c r="J279" s="67">
        <f t="shared" si="69"/>
        <v>3.5</v>
      </c>
      <c r="K279" s="115"/>
      <c r="L279" s="70">
        <v>276</v>
      </c>
      <c r="M279" s="67">
        <f t="shared" si="64"/>
        <v>3.75</v>
      </c>
      <c r="N279" s="74">
        <f t="shared" si="65"/>
        <v>3.75</v>
      </c>
      <c r="O279" s="67">
        <f t="shared" si="66"/>
        <v>3.25</v>
      </c>
    </row>
    <row r="280" spans="2:15" x14ac:dyDescent="0.2">
      <c r="B280" s="70">
        <v>277</v>
      </c>
      <c r="C280" s="282">
        <v>3.5</v>
      </c>
      <c r="D280" s="283">
        <v>3.5</v>
      </c>
      <c r="E280" s="282">
        <v>3</v>
      </c>
      <c r="G280" s="70">
        <v>277</v>
      </c>
      <c r="H280" s="67">
        <f t="shared" si="67"/>
        <v>4</v>
      </c>
      <c r="I280" s="74">
        <f t="shared" si="68"/>
        <v>4</v>
      </c>
      <c r="J280" s="67">
        <f t="shared" si="69"/>
        <v>3.5</v>
      </c>
      <c r="K280" s="115"/>
      <c r="L280" s="70">
        <v>277</v>
      </c>
      <c r="M280" s="67">
        <f t="shared" si="64"/>
        <v>3.75</v>
      </c>
      <c r="N280" s="74">
        <f t="shared" si="65"/>
        <v>3.75</v>
      </c>
      <c r="O280" s="67">
        <f t="shared" si="66"/>
        <v>3.25</v>
      </c>
    </row>
    <row r="281" spans="2:15" x14ac:dyDescent="0.2">
      <c r="B281" s="70">
        <v>278</v>
      </c>
      <c r="C281" s="282">
        <v>3.5</v>
      </c>
      <c r="D281" s="283">
        <v>3.5</v>
      </c>
      <c r="E281" s="282">
        <v>3</v>
      </c>
      <c r="G281" s="70">
        <v>278</v>
      </c>
      <c r="H281" s="67">
        <f t="shared" si="67"/>
        <v>4</v>
      </c>
      <c r="I281" s="74">
        <f t="shared" si="68"/>
        <v>4</v>
      </c>
      <c r="J281" s="67">
        <f t="shared" si="69"/>
        <v>3.5</v>
      </c>
      <c r="K281" s="115"/>
      <c r="L281" s="70">
        <v>278</v>
      </c>
      <c r="M281" s="67">
        <f t="shared" si="64"/>
        <v>3.75</v>
      </c>
      <c r="N281" s="74">
        <f t="shared" si="65"/>
        <v>3.75</v>
      </c>
      <c r="O281" s="67">
        <f t="shared" si="66"/>
        <v>3.25</v>
      </c>
    </row>
    <row r="282" spans="2:15" x14ac:dyDescent="0.2">
      <c r="B282" s="70">
        <v>279</v>
      </c>
      <c r="C282" s="282">
        <v>3.5</v>
      </c>
      <c r="D282" s="283">
        <v>3.5</v>
      </c>
      <c r="E282" s="282">
        <v>3</v>
      </c>
      <c r="G282" s="70">
        <v>279</v>
      </c>
      <c r="H282" s="67">
        <f t="shared" si="67"/>
        <v>4</v>
      </c>
      <c r="I282" s="74">
        <f t="shared" si="68"/>
        <v>4</v>
      </c>
      <c r="J282" s="67">
        <f t="shared" si="69"/>
        <v>3.5</v>
      </c>
      <c r="K282" s="115"/>
      <c r="L282" s="70">
        <v>279</v>
      </c>
      <c r="M282" s="67">
        <f t="shared" si="64"/>
        <v>3.75</v>
      </c>
      <c r="N282" s="74">
        <f t="shared" si="65"/>
        <v>3.75</v>
      </c>
      <c r="O282" s="67">
        <f t="shared" si="66"/>
        <v>3.25</v>
      </c>
    </row>
    <row r="283" spans="2:15" x14ac:dyDescent="0.2">
      <c r="B283" s="70">
        <v>280</v>
      </c>
      <c r="C283" s="282">
        <v>3.5</v>
      </c>
      <c r="D283" s="283">
        <v>3.5</v>
      </c>
      <c r="E283" s="282">
        <v>3</v>
      </c>
      <c r="G283" s="70">
        <v>280</v>
      </c>
      <c r="H283" s="67">
        <f t="shared" si="67"/>
        <v>4</v>
      </c>
      <c r="I283" s="74">
        <f t="shared" si="68"/>
        <v>4</v>
      </c>
      <c r="J283" s="67">
        <f t="shared" si="69"/>
        <v>3.5</v>
      </c>
      <c r="K283" s="115"/>
      <c r="L283" s="70">
        <v>280</v>
      </c>
      <c r="M283" s="67">
        <f t="shared" si="64"/>
        <v>3.75</v>
      </c>
      <c r="N283" s="74">
        <f t="shared" si="65"/>
        <v>3.75</v>
      </c>
      <c r="O283" s="67">
        <f t="shared" si="66"/>
        <v>3.25</v>
      </c>
    </row>
    <row r="284" spans="2:15" x14ac:dyDescent="0.2">
      <c r="B284" s="70">
        <v>281</v>
      </c>
      <c r="C284" s="282">
        <v>3.5</v>
      </c>
      <c r="D284" s="283">
        <v>3.5</v>
      </c>
      <c r="E284" s="282">
        <v>3</v>
      </c>
      <c r="G284" s="70">
        <v>281</v>
      </c>
      <c r="H284" s="67">
        <f t="shared" si="67"/>
        <v>4</v>
      </c>
      <c r="I284" s="74">
        <f t="shared" si="68"/>
        <v>4</v>
      </c>
      <c r="J284" s="67">
        <f t="shared" si="69"/>
        <v>3.5</v>
      </c>
      <c r="K284" s="115"/>
      <c r="L284" s="70">
        <v>281</v>
      </c>
      <c r="M284" s="67">
        <f t="shared" si="64"/>
        <v>3.75</v>
      </c>
      <c r="N284" s="74">
        <f t="shared" si="65"/>
        <v>3.75</v>
      </c>
      <c r="O284" s="67">
        <f t="shared" si="66"/>
        <v>3.25</v>
      </c>
    </row>
    <row r="285" spans="2:15" x14ac:dyDescent="0.2">
      <c r="B285" s="70">
        <v>282</v>
      </c>
      <c r="C285" s="282">
        <v>3.5</v>
      </c>
      <c r="D285" s="283">
        <v>3.5</v>
      </c>
      <c r="E285" s="282">
        <v>3</v>
      </c>
      <c r="G285" s="70">
        <v>282</v>
      </c>
      <c r="H285" s="67">
        <f t="shared" si="67"/>
        <v>4</v>
      </c>
      <c r="I285" s="74">
        <f t="shared" si="68"/>
        <v>4</v>
      </c>
      <c r="J285" s="67">
        <f t="shared" si="69"/>
        <v>3.5</v>
      </c>
      <c r="K285" s="115"/>
      <c r="L285" s="70">
        <v>282</v>
      </c>
      <c r="M285" s="67">
        <f t="shared" si="64"/>
        <v>3.75</v>
      </c>
      <c r="N285" s="74">
        <f t="shared" si="65"/>
        <v>3.75</v>
      </c>
      <c r="O285" s="67">
        <f t="shared" si="66"/>
        <v>3.25</v>
      </c>
    </row>
    <row r="286" spans="2:15" x14ac:dyDescent="0.2">
      <c r="B286" s="70">
        <v>283</v>
      </c>
      <c r="C286" s="282">
        <v>3.5</v>
      </c>
      <c r="D286" s="283">
        <v>3.5</v>
      </c>
      <c r="E286" s="282">
        <v>3</v>
      </c>
      <c r="G286" s="70">
        <v>283</v>
      </c>
      <c r="H286" s="67">
        <f t="shared" si="67"/>
        <v>4</v>
      </c>
      <c r="I286" s="74">
        <f t="shared" si="68"/>
        <v>4</v>
      </c>
      <c r="J286" s="67">
        <f t="shared" si="69"/>
        <v>3.5</v>
      </c>
      <c r="K286" s="115"/>
      <c r="L286" s="70">
        <v>283</v>
      </c>
      <c r="M286" s="67">
        <f t="shared" si="64"/>
        <v>3.75</v>
      </c>
      <c r="N286" s="74">
        <f t="shared" si="65"/>
        <v>3.75</v>
      </c>
      <c r="O286" s="67">
        <f t="shared" si="66"/>
        <v>3.25</v>
      </c>
    </row>
    <row r="287" spans="2:15" x14ac:dyDescent="0.2">
      <c r="B287" s="70">
        <v>284</v>
      </c>
      <c r="C287" s="282">
        <v>3.5</v>
      </c>
      <c r="D287" s="283">
        <v>3.5</v>
      </c>
      <c r="E287" s="282">
        <v>3</v>
      </c>
      <c r="G287" s="70">
        <v>284</v>
      </c>
      <c r="H287" s="67">
        <f t="shared" si="67"/>
        <v>4</v>
      </c>
      <c r="I287" s="74">
        <f t="shared" si="68"/>
        <v>4</v>
      </c>
      <c r="J287" s="67">
        <f t="shared" si="69"/>
        <v>3.5</v>
      </c>
      <c r="K287" s="115"/>
      <c r="L287" s="70">
        <v>284</v>
      </c>
      <c r="M287" s="67">
        <f t="shared" si="64"/>
        <v>3.75</v>
      </c>
      <c r="N287" s="74">
        <f t="shared" si="65"/>
        <v>3.75</v>
      </c>
      <c r="O287" s="67">
        <f t="shared" si="66"/>
        <v>3.25</v>
      </c>
    </row>
    <row r="288" spans="2:15" x14ac:dyDescent="0.2">
      <c r="B288" s="70">
        <v>285</v>
      </c>
      <c r="C288" s="282">
        <v>3.5</v>
      </c>
      <c r="D288" s="283">
        <v>3.5</v>
      </c>
      <c r="E288" s="282">
        <v>3</v>
      </c>
      <c r="G288" s="70">
        <v>285</v>
      </c>
      <c r="H288" s="67">
        <f t="shared" si="67"/>
        <v>4</v>
      </c>
      <c r="I288" s="74">
        <f t="shared" si="68"/>
        <v>4</v>
      </c>
      <c r="J288" s="67">
        <f t="shared" si="69"/>
        <v>3.5</v>
      </c>
      <c r="K288" s="115"/>
      <c r="L288" s="70">
        <v>285</v>
      </c>
      <c r="M288" s="67">
        <f t="shared" si="64"/>
        <v>3.75</v>
      </c>
      <c r="N288" s="74">
        <f t="shared" si="65"/>
        <v>3.75</v>
      </c>
      <c r="O288" s="67">
        <f t="shared" si="66"/>
        <v>3.25</v>
      </c>
    </row>
    <row r="289" spans="2:15" x14ac:dyDescent="0.2">
      <c r="B289" s="70">
        <v>286</v>
      </c>
      <c r="C289" s="282">
        <v>3.5</v>
      </c>
      <c r="D289" s="283">
        <v>3.5</v>
      </c>
      <c r="E289" s="282">
        <v>3</v>
      </c>
      <c r="G289" s="70">
        <v>286</v>
      </c>
      <c r="H289" s="67">
        <f t="shared" si="67"/>
        <v>4</v>
      </c>
      <c r="I289" s="74">
        <f t="shared" si="68"/>
        <v>4</v>
      </c>
      <c r="J289" s="67">
        <f t="shared" si="69"/>
        <v>3.5</v>
      </c>
      <c r="K289" s="115"/>
      <c r="L289" s="70">
        <v>286</v>
      </c>
      <c r="M289" s="67">
        <f t="shared" si="64"/>
        <v>3.75</v>
      </c>
      <c r="N289" s="74">
        <f t="shared" si="65"/>
        <v>3.75</v>
      </c>
      <c r="O289" s="67">
        <f t="shared" si="66"/>
        <v>3.25</v>
      </c>
    </row>
    <row r="290" spans="2:15" x14ac:dyDescent="0.2">
      <c r="B290" s="70">
        <v>287</v>
      </c>
      <c r="C290" s="282">
        <v>3.5</v>
      </c>
      <c r="D290" s="283">
        <v>3.5</v>
      </c>
      <c r="E290" s="282">
        <v>3</v>
      </c>
      <c r="G290" s="70">
        <v>287</v>
      </c>
      <c r="H290" s="67">
        <f t="shared" si="67"/>
        <v>4</v>
      </c>
      <c r="I290" s="74">
        <f t="shared" si="68"/>
        <v>4</v>
      </c>
      <c r="J290" s="67">
        <f t="shared" si="69"/>
        <v>3.5</v>
      </c>
      <c r="K290" s="115"/>
      <c r="L290" s="70">
        <v>287</v>
      </c>
      <c r="M290" s="67">
        <f t="shared" si="64"/>
        <v>3.75</v>
      </c>
      <c r="N290" s="74">
        <f t="shared" si="65"/>
        <v>3.75</v>
      </c>
      <c r="O290" s="67">
        <f t="shared" si="66"/>
        <v>3.25</v>
      </c>
    </row>
    <row r="291" spans="2:15" x14ac:dyDescent="0.2">
      <c r="B291" s="70">
        <v>288</v>
      </c>
      <c r="C291" s="282">
        <v>3.5</v>
      </c>
      <c r="D291" s="283">
        <v>3.5</v>
      </c>
      <c r="E291" s="282">
        <v>3</v>
      </c>
      <c r="G291" s="70">
        <v>288</v>
      </c>
      <c r="H291" s="67">
        <f t="shared" si="67"/>
        <v>4</v>
      </c>
      <c r="I291" s="74">
        <f t="shared" si="68"/>
        <v>4</v>
      </c>
      <c r="J291" s="67">
        <f t="shared" si="69"/>
        <v>3.5</v>
      </c>
      <c r="K291" s="115"/>
      <c r="L291" s="70">
        <v>288</v>
      </c>
      <c r="M291" s="67">
        <f t="shared" si="64"/>
        <v>3.75</v>
      </c>
      <c r="N291" s="74">
        <f t="shared" si="65"/>
        <v>3.75</v>
      </c>
      <c r="O291" s="67">
        <f t="shared" si="66"/>
        <v>3.25</v>
      </c>
    </row>
    <row r="292" spans="2:15" x14ac:dyDescent="0.2">
      <c r="B292" s="70">
        <v>289</v>
      </c>
      <c r="C292" s="282">
        <v>3.5</v>
      </c>
      <c r="D292" s="283">
        <v>3.5</v>
      </c>
      <c r="E292" s="282">
        <v>3</v>
      </c>
      <c r="G292" s="70">
        <v>289</v>
      </c>
      <c r="H292" s="67">
        <f t="shared" si="67"/>
        <v>4</v>
      </c>
      <c r="I292" s="74">
        <f t="shared" si="68"/>
        <v>4</v>
      </c>
      <c r="J292" s="67">
        <f t="shared" si="69"/>
        <v>3.5</v>
      </c>
      <c r="K292" s="115"/>
      <c r="L292" s="70">
        <v>289</v>
      </c>
      <c r="M292" s="67">
        <f t="shared" si="64"/>
        <v>3.75</v>
      </c>
      <c r="N292" s="74">
        <f t="shared" si="65"/>
        <v>3.75</v>
      </c>
      <c r="O292" s="67">
        <f t="shared" si="66"/>
        <v>3.25</v>
      </c>
    </row>
    <row r="293" spans="2:15" x14ac:dyDescent="0.2">
      <c r="B293" s="70">
        <v>290</v>
      </c>
      <c r="C293" s="282">
        <v>3.5</v>
      </c>
      <c r="D293" s="283">
        <v>3.5</v>
      </c>
      <c r="E293" s="282">
        <v>3</v>
      </c>
      <c r="G293" s="70">
        <v>290</v>
      </c>
      <c r="H293" s="67">
        <f t="shared" si="67"/>
        <v>4</v>
      </c>
      <c r="I293" s="74">
        <f t="shared" si="68"/>
        <v>4</v>
      </c>
      <c r="J293" s="67">
        <f t="shared" si="69"/>
        <v>3.5</v>
      </c>
      <c r="K293" s="115"/>
      <c r="L293" s="70">
        <v>290</v>
      </c>
      <c r="M293" s="67">
        <f t="shared" si="64"/>
        <v>3.75</v>
      </c>
      <c r="N293" s="74">
        <f t="shared" si="65"/>
        <v>3.75</v>
      </c>
      <c r="O293" s="67">
        <f t="shared" si="66"/>
        <v>3.25</v>
      </c>
    </row>
    <row r="294" spans="2:15" x14ac:dyDescent="0.2">
      <c r="B294" s="70">
        <v>291</v>
      </c>
      <c r="C294" s="282">
        <v>3.5</v>
      </c>
      <c r="D294" s="283">
        <v>3.5</v>
      </c>
      <c r="E294" s="282">
        <v>3</v>
      </c>
      <c r="G294" s="70">
        <v>291</v>
      </c>
      <c r="H294" s="67">
        <f t="shared" si="67"/>
        <v>4</v>
      </c>
      <c r="I294" s="74">
        <f t="shared" si="68"/>
        <v>4</v>
      </c>
      <c r="J294" s="67">
        <f t="shared" si="69"/>
        <v>3.5</v>
      </c>
      <c r="K294" s="115"/>
      <c r="L294" s="70">
        <v>291</v>
      </c>
      <c r="M294" s="67">
        <f t="shared" si="64"/>
        <v>3.75</v>
      </c>
      <c r="N294" s="74">
        <f t="shared" si="65"/>
        <v>3.75</v>
      </c>
      <c r="O294" s="67">
        <f t="shared" si="66"/>
        <v>3.25</v>
      </c>
    </row>
    <row r="295" spans="2:15" x14ac:dyDescent="0.2">
      <c r="B295" s="70">
        <v>292</v>
      </c>
      <c r="C295" s="282">
        <v>3.5</v>
      </c>
      <c r="D295" s="283">
        <v>3.5</v>
      </c>
      <c r="E295" s="282">
        <v>3</v>
      </c>
      <c r="G295" s="70">
        <v>292</v>
      </c>
      <c r="H295" s="67">
        <f t="shared" si="67"/>
        <v>4</v>
      </c>
      <c r="I295" s="74">
        <f t="shared" si="68"/>
        <v>4</v>
      </c>
      <c r="J295" s="67">
        <f t="shared" si="69"/>
        <v>3.5</v>
      </c>
      <c r="K295" s="115"/>
      <c r="L295" s="70">
        <v>292</v>
      </c>
      <c r="M295" s="67">
        <f t="shared" si="64"/>
        <v>3.75</v>
      </c>
      <c r="N295" s="74">
        <f t="shared" si="65"/>
        <v>3.75</v>
      </c>
      <c r="O295" s="67">
        <f t="shared" si="66"/>
        <v>3.25</v>
      </c>
    </row>
    <row r="296" spans="2:15" x14ac:dyDescent="0.2">
      <c r="B296" s="70">
        <v>293</v>
      </c>
      <c r="C296" s="282">
        <v>3.5</v>
      </c>
      <c r="D296" s="283">
        <v>3.5</v>
      </c>
      <c r="E296" s="282">
        <v>3</v>
      </c>
      <c r="G296" s="70">
        <v>293</v>
      </c>
      <c r="H296" s="67">
        <f t="shared" si="67"/>
        <v>4</v>
      </c>
      <c r="I296" s="74">
        <f t="shared" si="68"/>
        <v>4</v>
      </c>
      <c r="J296" s="67">
        <f t="shared" si="69"/>
        <v>3.5</v>
      </c>
      <c r="K296" s="115"/>
      <c r="L296" s="70">
        <v>293</v>
      </c>
      <c r="M296" s="67">
        <f t="shared" si="64"/>
        <v>3.75</v>
      </c>
      <c r="N296" s="74">
        <f t="shared" si="65"/>
        <v>3.75</v>
      </c>
      <c r="O296" s="67">
        <f t="shared" si="66"/>
        <v>3.25</v>
      </c>
    </row>
    <row r="297" spans="2:15" x14ac:dyDescent="0.2">
      <c r="B297" s="70">
        <v>294</v>
      </c>
      <c r="C297" s="282">
        <v>3.5</v>
      </c>
      <c r="D297" s="283">
        <v>3.5</v>
      </c>
      <c r="E297" s="282">
        <v>3</v>
      </c>
      <c r="G297" s="70">
        <v>294</v>
      </c>
      <c r="H297" s="67">
        <f t="shared" si="67"/>
        <v>4</v>
      </c>
      <c r="I297" s="74">
        <f t="shared" si="68"/>
        <v>4</v>
      </c>
      <c r="J297" s="67">
        <f t="shared" si="69"/>
        <v>3.5</v>
      </c>
      <c r="K297" s="115"/>
      <c r="L297" s="70">
        <v>294</v>
      </c>
      <c r="M297" s="67">
        <f t="shared" si="64"/>
        <v>3.75</v>
      </c>
      <c r="N297" s="74">
        <f t="shared" si="65"/>
        <v>3.75</v>
      </c>
      <c r="O297" s="67">
        <f t="shared" si="66"/>
        <v>3.25</v>
      </c>
    </row>
    <row r="298" spans="2:15" x14ac:dyDescent="0.2">
      <c r="B298" s="70">
        <v>295</v>
      </c>
      <c r="C298" s="282">
        <v>3.5</v>
      </c>
      <c r="D298" s="283">
        <v>3.5</v>
      </c>
      <c r="E298" s="282">
        <v>3</v>
      </c>
      <c r="G298" s="70">
        <v>295</v>
      </c>
      <c r="H298" s="67">
        <f t="shared" si="67"/>
        <v>4</v>
      </c>
      <c r="I298" s="74">
        <f t="shared" si="68"/>
        <v>4</v>
      </c>
      <c r="J298" s="67">
        <f t="shared" si="69"/>
        <v>3.5</v>
      </c>
      <c r="K298" s="115"/>
      <c r="L298" s="70">
        <v>295</v>
      </c>
      <c r="M298" s="67">
        <f t="shared" si="64"/>
        <v>3.75</v>
      </c>
      <c r="N298" s="74">
        <f t="shared" si="65"/>
        <v>3.75</v>
      </c>
      <c r="O298" s="67">
        <f t="shared" si="66"/>
        <v>3.25</v>
      </c>
    </row>
    <row r="299" spans="2:15" x14ac:dyDescent="0.2">
      <c r="B299" s="70">
        <v>296</v>
      </c>
      <c r="C299" s="282">
        <v>3.5</v>
      </c>
      <c r="D299" s="283">
        <v>3.5</v>
      </c>
      <c r="E299" s="282">
        <v>3</v>
      </c>
      <c r="G299" s="70">
        <v>296</v>
      </c>
      <c r="H299" s="67">
        <f t="shared" si="67"/>
        <v>4</v>
      </c>
      <c r="I299" s="74">
        <f t="shared" si="68"/>
        <v>4</v>
      </c>
      <c r="J299" s="67">
        <f t="shared" si="69"/>
        <v>3.5</v>
      </c>
      <c r="K299" s="115"/>
      <c r="L299" s="70">
        <v>296</v>
      </c>
      <c r="M299" s="67">
        <f t="shared" si="64"/>
        <v>3.75</v>
      </c>
      <c r="N299" s="74">
        <f t="shared" si="65"/>
        <v>3.75</v>
      </c>
      <c r="O299" s="67">
        <f t="shared" si="66"/>
        <v>3.25</v>
      </c>
    </row>
    <row r="300" spans="2:15" x14ac:dyDescent="0.2">
      <c r="B300" s="70">
        <v>297</v>
      </c>
      <c r="C300" s="282">
        <v>3.5</v>
      </c>
      <c r="D300" s="283">
        <v>3.5</v>
      </c>
      <c r="E300" s="282">
        <v>3</v>
      </c>
      <c r="G300" s="70">
        <v>297</v>
      </c>
      <c r="H300" s="67">
        <f t="shared" si="67"/>
        <v>4</v>
      </c>
      <c r="I300" s="74">
        <f t="shared" si="68"/>
        <v>4</v>
      </c>
      <c r="J300" s="67">
        <f t="shared" si="69"/>
        <v>3.5</v>
      </c>
      <c r="K300" s="115"/>
      <c r="L300" s="70">
        <v>297</v>
      </c>
      <c r="M300" s="67">
        <f t="shared" si="64"/>
        <v>3.75</v>
      </c>
      <c r="N300" s="74">
        <f t="shared" si="65"/>
        <v>3.75</v>
      </c>
      <c r="O300" s="67">
        <f t="shared" si="66"/>
        <v>3.25</v>
      </c>
    </row>
    <row r="301" spans="2:15" x14ac:dyDescent="0.2">
      <c r="B301" s="70">
        <v>298</v>
      </c>
      <c r="C301" s="282">
        <v>3.5</v>
      </c>
      <c r="D301" s="283">
        <v>3.5</v>
      </c>
      <c r="E301" s="282">
        <v>3</v>
      </c>
      <c r="G301" s="70">
        <v>298</v>
      </c>
      <c r="H301" s="67">
        <f t="shared" si="67"/>
        <v>4</v>
      </c>
      <c r="I301" s="74">
        <f t="shared" si="68"/>
        <v>4</v>
      </c>
      <c r="J301" s="67">
        <f t="shared" si="69"/>
        <v>3.5</v>
      </c>
      <c r="K301" s="115"/>
      <c r="L301" s="70">
        <v>298</v>
      </c>
      <c r="M301" s="67">
        <f t="shared" si="64"/>
        <v>3.75</v>
      </c>
      <c r="N301" s="74">
        <f t="shared" si="65"/>
        <v>3.75</v>
      </c>
      <c r="O301" s="67">
        <f t="shared" si="66"/>
        <v>3.25</v>
      </c>
    </row>
    <row r="302" spans="2:15" x14ac:dyDescent="0.2">
      <c r="B302" s="70">
        <v>299</v>
      </c>
      <c r="C302" s="282">
        <v>3.5</v>
      </c>
      <c r="D302" s="283">
        <v>3.5</v>
      </c>
      <c r="E302" s="282">
        <v>3</v>
      </c>
      <c r="G302" s="70">
        <v>299</v>
      </c>
      <c r="H302" s="67">
        <f t="shared" si="67"/>
        <v>4</v>
      </c>
      <c r="I302" s="74">
        <f t="shared" si="68"/>
        <v>4</v>
      </c>
      <c r="J302" s="67">
        <f t="shared" si="69"/>
        <v>3.5</v>
      </c>
      <c r="K302" s="115"/>
      <c r="L302" s="70">
        <v>299</v>
      </c>
      <c r="M302" s="67">
        <f t="shared" si="64"/>
        <v>3.75</v>
      </c>
      <c r="N302" s="74">
        <f t="shared" si="65"/>
        <v>3.75</v>
      </c>
      <c r="O302" s="67">
        <f t="shared" si="66"/>
        <v>3.25</v>
      </c>
    </row>
    <row r="303" spans="2:15" x14ac:dyDescent="0.2">
      <c r="B303" s="70">
        <v>300</v>
      </c>
      <c r="C303" s="282">
        <v>3.5</v>
      </c>
      <c r="D303" s="283">
        <v>3.5</v>
      </c>
      <c r="E303" s="282">
        <v>3</v>
      </c>
      <c r="F303" s="168"/>
      <c r="G303" s="70">
        <v>300</v>
      </c>
      <c r="H303" s="67">
        <f t="shared" si="67"/>
        <v>4</v>
      </c>
      <c r="I303" s="74">
        <f t="shared" si="68"/>
        <v>4</v>
      </c>
      <c r="J303" s="67">
        <f t="shared" si="69"/>
        <v>3.5</v>
      </c>
      <c r="K303" s="115"/>
      <c r="L303" s="70">
        <v>300</v>
      </c>
      <c r="M303" s="67">
        <f t="shared" si="64"/>
        <v>3.75</v>
      </c>
      <c r="N303" s="74">
        <f t="shared" si="65"/>
        <v>3.75</v>
      </c>
      <c r="O303" s="67">
        <f t="shared" si="66"/>
        <v>3.25</v>
      </c>
    </row>
    <row r="304" spans="2:15" x14ac:dyDescent="0.2">
      <c r="B304" s="70">
        <v>301</v>
      </c>
      <c r="C304" s="282">
        <v>3.5</v>
      </c>
      <c r="D304" s="283">
        <v>3.5</v>
      </c>
      <c r="E304" s="282">
        <v>3</v>
      </c>
      <c r="G304" s="70">
        <v>301</v>
      </c>
      <c r="H304" s="67">
        <f t="shared" si="67"/>
        <v>4</v>
      </c>
      <c r="I304" s="74">
        <f t="shared" si="68"/>
        <v>4</v>
      </c>
      <c r="J304" s="67">
        <f t="shared" si="69"/>
        <v>3.5</v>
      </c>
      <c r="K304" s="115"/>
      <c r="L304" s="70">
        <v>301</v>
      </c>
      <c r="M304" s="67">
        <f t="shared" si="64"/>
        <v>3.75</v>
      </c>
      <c r="N304" s="74">
        <f t="shared" si="65"/>
        <v>3.75</v>
      </c>
      <c r="O304" s="67">
        <f t="shared" si="66"/>
        <v>3.25</v>
      </c>
    </row>
    <row r="305" spans="2:15" x14ac:dyDescent="0.2">
      <c r="B305" s="70">
        <v>302</v>
      </c>
      <c r="C305" s="282">
        <v>3.5</v>
      </c>
      <c r="D305" s="283">
        <v>3.5</v>
      </c>
      <c r="E305" s="282">
        <v>3</v>
      </c>
      <c r="G305" s="70">
        <v>302</v>
      </c>
      <c r="H305" s="67">
        <f t="shared" si="67"/>
        <v>4</v>
      </c>
      <c r="I305" s="74">
        <f t="shared" si="68"/>
        <v>4</v>
      </c>
      <c r="J305" s="67">
        <f t="shared" si="69"/>
        <v>3.5</v>
      </c>
      <c r="K305" s="115"/>
      <c r="L305" s="70">
        <v>302</v>
      </c>
      <c r="M305" s="67">
        <f t="shared" si="64"/>
        <v>3.75</v>
      </c>
      <c r="N305" s="74">
        <f t="shared" si="65"/>
        <v>3.75</v>
      </c>
      <c r="O305" s="67">
        <f t="shared" si="66"/>
        <v>3.25</v>
      </c>
    </row>
    <row r="306" spans="2:15" x14ac:dyDescent="0.2">
      <c r="B306" s="70">
        <v>303</v>
      </c>
      <c r="C306" s="282">
        <v>3.5</v>
      </c>
      <c r="D306" s="283">
        <v>3.5</v>
      </c>
      <c r="E306" s="282">
        <v>3</v>
      </c>
      <c r="G306" s="70">
        <v>303</v>
      </c>
      <c r="H306" s="67">
        <f t="shared" si="67"/>
        <v>4</v>
      </c>
      <c r="I306" s="74">
        <f t="shared" si="68"/>
        <v>4</v>
      </c>
      <c r="J306" s="67">
        <f t="shared" si="69"/>
        <v>3.5</v>
      </c>
      <c r="K306" s="115"/>
      <c r="L306" s="70">
        <v>303</v>
      </c>
      <c r="M306" s="67">
        <f t="shared" si="64"/>
        <v>3.75</v>
      </c>
      <c r="N306" s="74">
        <f t="shared" si="65"/>
        <v>3.75</v>
      </c>
      <c r="O306" s="67">
        <f t="shared" si="66"/>
        <v>3.25</v>
      </c>
    </row>
    <row r="307" spans="2:15" x14ac:dyDescent="0.2">
      <c r="B307" s="70">
        <v>304</v>
      </c>
      <c r="C307" s="282">
        <v>3.5</v>
      </c>
      <c r="D307" s="283">
        <v>3.5</v>
      </c>
      <c r="E307" s="282">
        <v>3</v>
      </c>
      <c r="G307" s="70">
        <v>304</v>
      </c>
      <c r="H307" s="67">
        <f t="shared" si="67"/>
        <v>4</v>
      </c>
      <c r="I307" s="74">
        <f t="shared" si="68"/>
        <v>4</v>
      </c>
      <c r="J307" s="67">
        <f t="shared" si="69"/>
        <v>3.5</v>
      </c>
      <c r="K307" s="115"/>
      <c r="L307" s="70">
        <v>304</v>
      </c>
      <c r="M307" s="67">
        <f t="shared" si="64"/>
        <v>3.75</v>
      </c>
      <c r="N307" s="74">
        <f t="shared" si="65"/>
        <v>3.75</v>
      </c>
      <c r="O307" s="67">
        <f t="shared" si="66"/>
        <v>3.25</v>
      </c>
    </row>
    <row r="308" spans="2:15" x14ac:dyDescent="0.2">
      <c r="B308" s="70">
        <v>305</v>
      </c>
      <c r="C308" s="282">
        <v>3.5</v>
      </c>
      <c r="D308" s="283">
        <v>3.5</v>
      </c>
      <c r="E308" s="282">
        <v>3</v>
      </c>
      <c r="G308" s="70">
        <v>305</v>
      </c>
      <c r="H308" s="67">
        <f t="shared" si="67"/>
        <v>4</v>
      </c>
      <c r="I308" s="74">
        <f t="shared" si="68"/>
        <v>4</v>
      </c>
      <c r="J308" s="67">
        <f t="shared" si="69"/>
        <v>3.5</v>
      </c>
      <c r="K308" s="115"/>
      <c r="L308" s="70">
        <v>305</v>
      </c>
      <c r="M308" s="67">
        <f t="shared" si="64"/>
        <v>3.75</v>
      </c>
      <c r="N308" s="74">
        <f t="shared" si="65"/>
        <v>3.75</v>
      </c>
      <c r="O308" s="67">
        <f t="shared" si="66"/>
        <v>3.25</v>
      </c>
    </row>
    <row r="309" spans="2:15" x14ac:dyDescent="0.2">
      <c r="B309" s="70">
        <v>306</v>
      </c>
      <c r="C309" s="282">
        <v>3.5</v>
      </c>
      <c r="D309" s="283">
        <v>3.5</v>
      </c>
      <c r="E309" s="282">
        <v>3</v>
      </c>
      <c r="G309" s="70">
        <v>306</v>
      </c>
      <c r="H309" s="67">
        <f t="shared" si="67"/>
        <v>4</v>
      </c>
      <c r="I309" s="74">
        <f t="shared" si="68"/>
        <v>4</v>
      </c>
      <c r="J309" s="67">
        <f t="shared" si="69"/>
        <v>3.5</v>
      </c>
      <c r="K309" s="115"/>
      <c r="L309" s="70">
        <v>306</v>
      </c>
      <c r="M309" s="67">
        <f t="shared" si="64"/>
        <v>3.75</v>
      </c>
      <c r="N309" s="74">
        <f t="shared" si="65"/>
        <v>3.75</v>
      </c>
      <c r="O309" s="67">
        <f t="shared" si="66"/>
        <v>3.25</v>
      </c>
    </row>
    <row r="310" spans="2:15" x14ac:dyDescent="0.2">
      <c r="B310" s="70">
        <v>307</v>
      </c>
      <c r="C310" s="282">
        <v>3.5</v>
      </c>
      <c r="D310" s="283">
        <v>3.5</v>
      </c>
      <c r="E310" s="282">
        <v>3</v>
      </c>
      <c r="G310" s="70">
        <v>307</v>
      </c>
      <c r="H310" s="67">
        <f t="shared" si="67"/>
        <v>4</v>
      </c>
      <c r="I310" s="74">
        <f t="shared" si="68"/>
        <v>4</v>
      </c>
      <c r="J310" s="67">
        <f t="shared" si="69"/>
        <v>3.5</v>
      </c>
      <c r="K310" s="115"/>
      <c r="L310" s="70">
        <v>307</v>
      </c>
      <c r="M310" s="67">
        <f t="shared" si="64"/>
        <v>3.75</v>
      </c>
      <c r="N310" s="74">
        <f t="shared" si="65"/>
        <v>3.75</v>
      </c>
      <c r="O310" s="67">
        <f t="shared" si="66"/>
        <v>3.25</v>
      </c>
    </row>
    <row r="311" spans="2:15" x14ac:dyDescent="0.2">
      <c r="B311" s="70">
        <v>308</v>
      </c>
      <c r="C311" s="282">
        <v>3.5</v>
      </c>
      <c r="D311" s="283">
        <v>3.5</v>
      </c>
      <c r="E311" s="282">
        <v>3</v>
      </c>
      <c r="G311" s="70">
        <v>308</v>
      </c>
      <c r="H311" s="67">
        <f t="shared" si="67"/>
        <v>4</v>
      </c>
      <c r="I311" s="74">
        <f t="shared" si="68"/>
        <v>4</v>
      </c>
      <c r="J311" s="67">
        <f t="shared" si="69"/>
        <v>3.5</v>
      </c>
      <c r="K311" s="115"/>
      <c r="L311" s="70">
        <v>308</v>
      </c>
      <c r="M311" s="67">
        <f t="shared" si="64"/>
        <v>3.75</v>
      </c>
      <c r="N311" s="74">
        <f t="shared" si="65"/>
        <v>3.75</v>
      </c>
      <c r="O311" s="67">
        <f t="shared" si="66"/>
        <v>3.25</v>
      </c>
    </row>
    <row r="312" spans="2:15" x14ac:dyDescent="0.2">
      <c r="B312" s="70">
        <v>309</v>
      </c>
      <c r="C312" s="282">
        <v>3.5</v>
      </c>
      <c r="D312" s="283">
        <v>3.5</v>
      </c>
      <c r="E312" s="282">
        <v>3</v>
      </c>
      <c r="G312" s="70">
        <v>309</v>
      </c>
      <c r="H312" s="67">
        <f t="shared" si="67"/>
        <v>4</v>
      </c>
      <c r="I312" s="74">
        <f t="shared" si="68"/>
        <v>4</v>
      </c>
      <c r="J312" s="67">
        <f t="shared" si="69"/>
        <v>3.5</v>
      </c>
      <c r="K312" s="115"/>
      <c r="L312" s="70">
        <v>309</v>
      </c>
      <c r="M312" s="67">
        <f t="shared" si="64"/>
        <v>3.75</v>
      </c>
      <c r="N312" s="74">
        <f t="shared" si="65"/>
        <v>3.75</v>
      </c>
      <c r="O312" s="67">
        <f t="shared" si="66"/>
        <v>3.25</v>
      </c>
    </row>
    <row r="313" spans="2:15" x14ac:dyDescent="0.2">
      <c r="B313" s="70">
        <v>310</v>
      </c>
      <c r="C313" s="282">
        <v>3.5</v>
      </c>
      <c r="D313" s="283">
        <v>3.5</v>
      </c>
      <c r="E313" s="282">
        <v>3</v>
      </c>
      <c r="G313" s="70">
        <v>310</v>
      </c>
      <c r="H313" s="67">
        <f t="shared" si="67"/>
        <v>4</v>
      </c>
      <c r="I313" s="74">
        <f t="shared" si="68"/>
        <v>4</v>
      </c>
      <c r="J313" s="67">
        <f t="shared" si="69"/>
        <v>3.5</v>
      </c>
      <c r="K313" s="115"/>
      <c r="L313" s="70">
        <v>310</v>
      </c>
      <c r="M313" s="67">
        <f t="shared" si="64"/>
        <v>3.75</v>
      </c>
      <c r="N313" s="74">
        <f t="shared" si="65"/>
        <v>3.75</v>
      </c>
      <c r="O313" s="67">
        <f t="shared" si="66"/>
        <v>3.25</v>
      </c>
    </row>
    <row r="314" spans="2:15" x14ac:dyDescent="0.2">
      <c r="B314" s="70">
        <v>311</v>
      </c>
      <c r="C314" s="282">
        <v>3.5</v>
      </c>
      <c r="D314" s="283">
        <v>3.5</v>
      </c>
      <c r="E314" s="282">
        <v>3</v>
      </c>
      <c r="G314" s="70">
        <v>311</v>
      </c>
      <c r="H314" s="67">
        <f t="shared" si="67"/>
        <v>4</v>
      </c>
      <c r="I314" s="74">
        <f t="shared" si="68"/>
        <v>4</v>
      </c>
      <c r="J314" s="67">
        <f t="shared" si="69"/>
        <v>3.5</v>
      </c>
      <c r="K314" s="115"/>
      <c r="L314" s="70">
        <v>311</v>
      </c>
      <c r="M314" s="67">
        <f t="shared" si="64"/>
        <v>3.75</v>
      </c>
      <c r="N314" s="74">
        <f t="shared" si="65"/>
        <v>3.75</v>
      </c>
      <c r="O314" s="67">
        <f t="shared" si="66"/>
        <v>3.25</v>
      </c>
    </row>
    <row r="315" spans="2:15" x14ac:dyDescent="0.2">
      <c r="B315" s="70">
        <v>312</v>
      </c>
      <c r="C315" s="282">
        <v>3.5</v>
      </c>
      <c r="D315" s="283">
        <v>3.5</v>
      </c>
      <c r="E315" s="282">
        <v>3</v>
      </c>
      <c r="G315" s="70">
        <v>312</v>
      </c>
      <c r="H315" s="67">
        <f t="shared" si="67"/>
        <v>4</v>
      </c>
      <c r="I315" s="74">
        <f t="shared" si="68"/>
        <v>4</v>
      </c>
      <c r="J315" s="67">
        <f t="shared" si="69"/>
        <v>3.5</v>
      </c>
      <c r="K315" s="115"/>
      <c r="L315" s="70">
        <v>312</v>
      </c>
      <c r="M315" s="67">
        <f t="shared" si="64"/>
        <v>3.75</v>
      </c>
      <c r="N315" s="74">
        <f t="shared" si="65"/>
        <v>3.75</v>
      </c>
      <c r="O315" s="67">
        <f t="shared" si="66"/>
        <v>3.25</v>
      </c>
    </row>
    <row r="316" spans="2:15" x14ac:dyDescent="0.2">
      <c r="B316" s="70">
        <v>313</v>
      </c>
      <c r="C316" s="282">
        <v>3.5</v>
      </c>
      <c r="D316" s="283">
        <v>3.5</v>
      </c>
      <c r="E316" s="282">
        <v>3</v>
      </c>
      <c r="G316" s="70">
        <v>313</v>
      </c>
      <c r="H316" s="67">
        <f t="shared" si="67"/>
        <v>4</v>
      </c>
      <c r="I316" s="74">
        <f t="shared" si="68"/>
        <v>4</v>
      </c>
      <c r="J316" s="67">
        <f t="shared" si="69"/>
        <v>3.5</v>
      </c>
      <c r="K316" s="115"/>
      <c r="L316" s="70">
        <v>313</v>
      </c>
      <c r="M316" s="67">
        <f t="shared" si="64"/>
        <v>3.75</v>
      </c>
      <c r="N316" s="74">
        <f t="shared" si="65"/>
        <v>3.75</v>
      </c>
      <c r="O316" s="67">
        <f t="shared" si="66"/>
        <v>3.25</v>
      </c>
    </row>
    <row r="317" spans="2:15" x14ac:dyDescent="0.2">
      <c r="B317" s="70">
        <v>314</v>
      </c>
      <c r="C317" s="282">
        <v>3.5</v>
      </c>
      <c r="D317" s="283">
        <v>3.5</v>
      </c>
      <c r="E317" s="282">
        <v>3</v>
      </c>
      <c r="G317" s="70">
        <v>314</v>
      </c>
      <c r="H317" s="67">
        <f t="shared" si="67"/>
        <v>4</v>
      </c>
      <c r="I317" s="74">
        <f t="shared" si="68"/>
        <v>4</v>
      </c>
      <c r="J317" s="67">
        <f t="shared" si="69"/>
        <v>3.5</v>
      </c>
      <c r="K317" s="115"/>
      <c r="L317" s="70">
        <v>314</v>
      </c>
      <c r="M317" s="67">
        <f t="shared" si="64"/>
        <v>3.75</v>
      </c>
      <c r="N317" s="74">
        <f t="shared" si="65"/>
        <v>3.75</v>
      </c>
      <c r="O317" s="67">
        <f t="shared" si="66"/>
        <v>3.25</v>
      </c>
    </row>
    <row r="318" spans="2:15" x14ac:dyDescent="0.2">
      <c r="B318" s="70">
        <v>315</v>
      </c>
      <c r="C318" s="282">
        <v>3.5</v>
      </c>
      <c r="D318" s="283">
        <v>3.5</v>
      </c>
      <c r="E318" s="282">
        <v>3</v>
      </c>
      <c r="G318" s="70">
        <v>315</v>
      </c>
      <c r="H318" s="67">
        <f t="shared" si="67"/>
        <v>4</v>
      </c>
      <c r="I318" s="74">
        <f t="shared" si="68"/>
        <v>4</v>
      </c>
      <c r="J318" s="67">
        <f t="shared" si="69"/>
        <v>3.5</v>
      </c>
      <c r="K318" s="115"/>
      <c r="L318" s="70">
        <v>315</v>
      </c>
      <c r="M318" s="67">
        <f t="shared" si="64"/>
        <v>3.75</v>
      </c>
      <c r="N318" s="74">
        <f t="shared" si="65"/>
        <v>3.75</v>
      </c>
      <c r="O318" s="67">
        <f t="shared" si="66"/>
        <v>3.25</v>
      </c>
    </row>
    <row r="319" spans="2:15" x14ac:dyDescent="0.2">
      <c r="B319" s="70">
        <v>316</v>
      </c>
      <c r="C319" s="282">
        <v>3.5</v>
      </c>
      <c r="D319" s="283">
        <v>3.5</v>
      </c>
      <c r="E319" s="282">
        <v>3</v>
      </c>
      <c r="G319" s="70">
        <v>316</v>
      </c>
      <c r="H319" s="67">
        <f t="shared" si="67"/>
        <v>4</v>
      </c>
      <c r="I319" s="74">
        <f t="shared" si="68"/>
        <v>4</v>
      </c>
      <c r="J319" s="67">
        <f t="shared" si="69"/>
        <v>3.5</v>
      </c>
      <c r="K319" s="115"/>
      <c r="L319" s="70">
        <v>316</v>
      </c>
      <c r="M319" s="67">
        <f t="shared" si="64"/>
        <v>3.75</v>
      </c>
      <c r="N319" s="74">
        <f t="shared" si="65"/>
        <v>3.75</v>
      </c>
      <c r="O319" s="67">
        <f t="shared" si="66"/>
        <v>3.25</v>
      </c>
    </row>
    <row r="320" spans="2:15" x14ac:dyDescent="0.2">
      <c r="B320" s="70">
        <v>317</v>
      </c>
      <c r="C320" s="282">
        <v>3.5</v>
      </c>
      <c r="D320" s="283">
        <v>3.5</v>
      </c>
      <c r="E320" s="282">
        <v>3</v>
      </c>
      <c r="G320" s="70">
        <v>317</v>
      </c>
      <c r="H320" s="67">
        <f t="shared" si="67"/>
        <v>4</v>
      </c>
      <c r="I320" s="74">
        <f t="shared" si="68"/>
        <v>4</v>
      </c>
      <c r="J320" s="67">
        <f t="shared" si="69"/>
        <v>3.5</v>
      </c>
      <c r="K320" s="115"/>
      <c r="L320" s="70">
        <v>317</v>
      </c>
      <c r="M320" s="67">
        <f t="shared" si="64"/>
        <v>3.75</v>
      </c>
      <c r="N320" s="74">
        <f t="shared" si="65"/>
        <v>3.75</v>
      </c>
      <c r="O320" s="67">
        <f t="shared" si="66"/>
        <v>3.25</v>
      </c>
    </row>
    <row r="321" spans="2:15" x14ac:dyDescent="0.2">
      <c r="B321" s="70">
        <v>318</v>
      </c>
      <c r="C321" s="282">
        <v>3.5</v>
      </c>
      <c r="D321" s="283">
        <v>3.5</v>
      </c>
      <c r="E321" s="282">
        <v>3</v>
      </c>
      <c r="G321" s="70">
        <v>318</v>
      </c>
      <c r="H321" s="67">
        <f t="shared" si="67"/>
        <v>4</v>
      </c>
      <c r="I321" s="74">
        <f t="shared" si="68"/>
        <v>4</v>
      </c>
      <c r="J321" s="67">
        <f t="shared" si="69"/>
        <v>3.5</v>
      </c>
      <c r="K321" s="115"/>
      <c r="L321" s="70">
        <v>318</v>
      </c>
      <c r="M321" s="67">
        <f t="shared" si="64"/>
        <v>3.75</v>
      </c>
      <c r="N321" s="74">
        <f t="shared" si="65"/>
        <v>3.75</v>
      </c>
      <c r="O321" s="67">
        <f t="shared" si="66"/>
        <v>3.25</v>
      </c>
    </row>
    <row r="322" spans="2:15" x14ac:dyDescent="0.2">
      <c r="B322" s="70">
        <v>319</v>
      </c>
      <c r="C322" s="282">
        <v>3.5</v>
      </c>
      <c r="D322" s="283">
        <v>3.5</v>
      </c>
      <c r="E322" s="282">
        <v>3</v>
      </c>
      <c r="G322" s="70">
        <v>319</v>
      </c>
      <c r="H322" s="67">
        <f t="shared" si="67"/>
        <v>4</v>
      </c>
      <c r="I322" s="74">
        <f t="shared" si="68"/>
        <v>4</v>
      </c>
      <c r="J322" s="67">
        <f t="shared" si="69"/>
        <v>3.5</v>
      </c>
      <c r="K322" s="115"/>
      <c r="L322" s="70">
        <v>319</v>
      </c>
      <c r="M322" s="67">
        <f t="shared" si="64"/>
        <v>3.75</v>
      </c>
      <c r="N322" s="74">
        <f t="shared" si="65"/>
        <v>3.75</v>
      </c>
      <c r="O322" s="67">
        <f t="shared" si="66"/>
        <v>3.25</v>
      </c>
    </row>
    <row r="323" spans="2:15" x14ac:dyDescent="0.2">
      <c r="B323" s="70">
        <v>320</v>
      </c>
      <c r="C323" s="282">
        <v>3.5</v>
      </c>
      <c r="D323" s="283">
        <v>3.5</v>
      </c>
      <c r="E323" s="282">
        <v>3</v>
      </c>
      <c r="G323" s="70">
        <v>320</v>
      </c>
      <c r="H323" s="67">
        <f t="shared" si="67"/>
        <v>4</v>
      </c>
      <c r="I323" s="74">
        <f t="shared" si="68"/>
        <v>4</v>
      </c>
      <c r="J323" s="67">
        <f t="shared" si="69"/>
        <v>3.5</v>
      </c>
      <c r="K323" s="115"/>
      <c r="L323" s="70">
        <v>320</v>
      </c>
      <c r="M323" s="67">
        <f t="shared" si="64"/>
        <v>3.75</v>
      </c>
      <c r="N323" s="74">
        <f t="shared" si="65"/>
        <v>3.75</v>
      </c>
      <c r="O323" s="67">
        <f t="shared" si="66"/>
        <v>3.25</v>
      </c>
    </row>
    <row r="324" spans="2:15" x14ac:dyDescent="0.2">
      <c r="B324" s="70">
        <v>321</v>
      </c>
      <c r="C324" s="282">
        <v>3.5</v>
      </c>
      <c r="D324" s="283">
        <v>3.5</v>
      </c>
      <c r="E324" s="282">
        <v>3</v>
      </c>
      <c r="G324" s="70">
        <v>321</v>
      </c>
      <c r="H324" s="67">
        <f t="shared" si="67"/>
        <v>4</v>
      </c>
      <c r="I324" s="74">
        <f t="shared" si="68"/>
        <v>4</v>
      </c>
      <c r="J324" s="67">
        <f t="shared" si="69"/>
        <v>3.5</v>
      </c>
      <c r="K324" s="115"/>
      <c r="L324" s="70">
        <v>321</v>
      </c>
      <c r="M324" s="67">
        <f t="shared" ref="M324:M387" si="70">C324+0.25</f>
        <v>3.75</v>
      </c>
      <c r="N324" s="74">
        <f t="shared" ref="N324:N387" si="71">D324+0.25</f>
        <v>3.75</v>
      </c>
      <c r="O324" s="67">
        <f t="shared" ref="O324:O387" si="72">E324+0.25</f>
        <v>3.25</v>
      </c>
    </row>
    <row r="325" spans="2:15" x14ac:dyDescent="0.2">
      <c r="B325" s="70">
        <v>322</v>
      </c>
      <c r="C325" s="282">
        <v>3.5</v>
      </c>
      <c r="D325" s="283">
        <v>3.5</v>
      </c>
      <c r="E325" s="282">
        <v>3</v>
      </c>
      <c r="G325" s="70">
        <v>322</v>
      </c>
      <c r="H325" s="67">
        <f t="shared" si="67"/>
        <v>4</v>
      </c>
      <c r="I325" s="74">
        <f t="shared" si="68"/>
        <v>4</v>
      </c>
      <c r="J325" s="67">
        <f t="shared" si="69"/>
        <v>3.5</v>
      </c>
      <c r="K325" s="115"/>
      <c r="L325" s="70">
        <v>322</v>
      </c>
      <c r="M325" s="67">
        <f t="shared" si="70"/>
        <v>3.75</v>
      </c>
      <c r="N325" s="74">
        <f t="shared" si="71"/>
        <v>3.75</v>
      </c>
      <c r="O325" s="67">
        <f t="shared" si="72"/>
        <v>3.25</v>
      </c>
    </row>
    <row r="326" spans="2:15" x14ac:dyDescent="0.2">
      <c r="B326" s="70">
        <v>323</v>
      </c>
      <c r="C326" s="282">
        <v>3.5</v>
      </c>
      <c r="D326" s="283">
        <v>3.5</v>
      </c>
      <c r="E326" s="282">
        <v>3</v>
      </c>
      <c r="G326" s="70">
        <v>323</v>
      </c>
      <c r="H326" s="67">
        <f t="shared" ref="H326:H389" si="73">C326+0.5</f>
        <v>4</v>
      </c>
      <c r="I326" s="74">
        <f t="shared" ref="I326:I389" si="74">D326+0.5</f>
        <v>4</v>
      </c>
      <c r="J326" s="67">
        <f t="shared" ref="J326:J389" si="75">E326+0.5</f>
        <v>3.5</v>
      </c>
      <c r="K326" s="115"/>
      <c r="L326" s="70">
        <v>323</v>
      </c>
      <c r="M326" s="67">
        <f t="shared" si="70"/>
        <v>3.75</v>
      </c>
      <c r="N326" s="74">
        <f t="shared" si="71"/>
        <v>3.75</v>
      </c>
      <c r="O326" s="67">
        <f t="shared" si="72"/>
        <v>3.25</v>
      </c>
    </row>
    <row r="327" spans="2:15" x14ac:dyDescent="0.2">
      <c r="B327" s="70">
        <v>324</v>
      </c>
      <c r="C327" s="282">
        <v>3.5</v>
      </c>
      <c r="D327" s="283">
        <v>3.5</v>
      </c>
      <c r="E327" s="282">
        <v>3</v>
      </c>
      <c r="G327" s="70">
        <v>324</v>
      </c>
      <c r="H327" s="67">
        <f t="shared" si="73"/>
        <v>4</v>
      </c>
      <c r="I327" s="74">
        <f t="shared" si="74"/>
        <v>4</v>
      </c>
      <c r="J327" s="67">
        <f t="shared" si="75"/>
        <v>3.5</v>
      </c>
      <c r="K327" s="115"/>
      <c r="L327" s="70">
        <v>324</v>
      </c>
      <c r="M327" s="67">
        <f t="shared" si="70"/>
        <v>3.75</v>
      </c>
      <c r="N327" s="74">
        <f t="shared" si="71"/>
        <v>3.75</v>
      </c>
      <c r="O327" s="67">
        <f t="shared" si="72"/>
        <v>3.25</v>
      </c>
    </row>
    <row r="328" spans="2:15" x14ac:dyDescent="0.2">
      <c r="B328" s="70">
        <v>325</v>
      </c>
      <c r="C328" s="282">
        <v>3.5</v>
      </c>
      <c r="D328" s="283">
        <v>3.5</v>
      </c>
      <c r="E328" s="282">
        <v>3</v>
      </c>
      <c r="G328" s="70">
        <v>325</v>
      </c>
      <c r="H328" s="67">
        <f t="shared" si="73"/>
        <v>4</v>
      </c>
      <c r="I328" s="74">
        <f t="shared" si="74"/>
        <v>4</v>
      </c>
      <c r="J328" s="67">
        <f t="shared" si="75"/>
        <v>3.5</v>
      </c>
      <c r="K328" s="115"/>
      <c r="L328" s="70">
        <v>325</v>
      </c>
      <c r="M328" s="67">
        <f t="shared" si="70"/>
        <v>3.75</v>
      </c>
      <c r="N328" s="74">
        <f t="shared" si="71"/>
        <v>3.75</v>
      </c>
      <c r="O328" s="67">
        <f t="shared" si="72"/>
        <v>3.25</v>
      </c>
    </row>
    <row r="329" spans="2:15" x14ac:dyDescent="0.2">
      <c r="B329" s="70">
        <v>326</v>
      </c>
      <c r="C329" s="282">
        <v>3.5</v>
      </c>
      <c r="D329" s="283">
        <v>3.5</v>
      </c>
      <c r="E329" s="282">
        <v>3</v>
      </c>
      <c r="G329" s="70">
        <v>326</v>
      </c>
      <c r="H329" s="67">
        <f t="shared" si="73"/>
        <v>4</v>
      </c>
      <c r="I329" s="74">
        <f t="shared" si="74"/>
        <v>4</v>
      </c>
      <c r="J329" s="67">
        <f t="shared" si="75"/>
        <v>3.5</v>
      </c>
      <c r="K329" s="115"/>
      <c r="L329" s="70">
        <v>326</v>
      </c>
      <c r="M329" s="67">
        <f t="shared" si="70"/>
        <v>3.75</v>
      </c>
      <c r="N329" s="74">
        <f t="shared" si="71"/>
        <v>3.75</v>
      </c>
      <c r="O329" s="67">
        <f t="shared" si="72"/>
        <v>3.25</v>
      </c>
    </row>
    <row r="330" spans="2:15" x14ac:dyDescent="0.2">
      <c r="B330" s="70">
        <v>327</v>
      </c>
      <c r="C330" s="282">
        <v>3.5</v>
      </c>
      <c r="D330" s="283">
        <v>3.5</v>
      </c>
      <c r="E330" s="282">
        <v>3</v>
      </c>
      <c r="G330" s="70">
        <v>327</v>
      </c>
      <c r="H330" s="67">
        <f t="shared" si="73"/>
        <v>4</v>
      </c>
      <c r="I330" s="74">
        <f t="shared" si="74"/>
        <v>4</v>
      </c>
      <c r="J330" s="67">
        <f t="shared" si="75"/>
        <v>3.5</v>
      </c>
      <c r="K330" s="115"/>
      <c r="L330" s="70">
        <v>327</v>
      </c>
      <c r="M330" s="67">
        <f t="shared" si="70"/>
        <v>3.75</v>
      </c>
      <c r="N330" s="74">
        <f t="shared" si="71"/>
        <v>3.75</v>
      </c>
      <c r="O330" s="67">
        <f t="shared" si="72"/>
        <v>3.25</v>
      </c>
    </row>
    <row r="331" spans="2:15" x14ac:dyDescent="0.2">
      <c r="B331" s="70">
        <v>328</v>
      </c>
      <c r="C331" s="282">
        <v>3.5</v>
      </c>
      <c r="D331" s="283">
        <v>3.5</v>
      </c>
      <c r="E331" s="282">
        <v>3</v>
      </c>
      <c r="G331" s="70">
        <v>328</v>
      </c>
      <c r="H331" s="67">
        <f t="shared" si="73"/>
        <v>4</v>
      </c>
      <c r="I331" s="74">
        <f t="shared" si="74"/>
        <v>4</v>
      </c>
      <c r="J331" s="67">
        <f t="shared" si="75"/>
        <v>3.5</v>
      </c>
      <c r="K331" s="115"/>
      <c r="L331" s="70">
        <v>328</v>
      </c>
      <c r="M331" s="67">
        <f t="shared" si="70"/>
        <v>3.75</v>
      </c>
      <c r="N331" s="74">
        <f t="shared" si="71"/>
        <v>3.75</v>
      </c>
      <c r="O331" s="67">
        <f t="shared" si="72"/>
        <v>3.25</v>
      </c>
    </row>
    <row r="332" spans="2:15" x14ac:dyDescent="0.2">
      <c r="B332" s="70">
        <v>329</v>
      </c>
      <c r="C332" s="282">
        <v>3.5</v>
      </c>
      <c r="D332" s="283">
        <v>3.5</v>
      </c>
      <c r="E332" s="282">
        <v>3</v>
      </c>
      <c r="G332" s="70">
        <v>329</v>
      </c>
      <c r="H332" s="67">
        <f t="shared" si="73"/>
        <v>4</v>
      </c>
      <c r="I332" s="74">
        <f t="shared" si="74"/>
        <v>4</v>
      </c>
      <c r="J332" s="67">
        <f t="shared" si="75"/>
        <v>3.5</v>
      </c>
      <c r="K332" s="115"/>
      <c r="L332" s="70">
        <v>329</v>
      </c>
      <c r="M332" s="67">
        <f t="shared" si="70"/>
        <v>3.75</v>
      </c>
      <c r="N332" s="74">
        <f t="shared" si="71"/>
        <v>3.75</v>
      </c>
      <c r="O332" s="67">
        <f t="shared" si="72"/>
        <v>3.25</v>
      </c>
    </row>
    <row r="333" spans="2:15" x14ac:dyDescent="0.2">
      <c r="B333" s="70">
        <v>330</v>
      </c>
      <c r="C333" s="282">
        <v>3.5</v>
      </c>
      <c r="D333" s="283">
        <v>3.5</v>
      </c>
      <c r="E333" s="282">
        <v>3</v>
      </c>
      <c r="G333" s="70">
        <v>330</v>
      </c>
      <c r="H333" s="67">
        <f t="shared" si="73"/>
        <v>4</v>
      </c>
      <c r="I333" s="74">
        <f t="shared" si="74"/>
        <v>4</v>
      </c>
      <c r="J333" s="67">
        <f t="shared" si="75"/>
        <v>3.5</v>
      </c>
      <c r="K333" s="115"/>
      <c r="L333" s="70">
        <v>330</v>
      </c>
      <c r="M333" s="67">
        <f t="shared" si="70"/>
        <v>3.75</v>
      </c>
      <c r="N333" s="74">
        <f t="shared" si="71"/>
        <v>3.75</v>
      </c>
      <c r="O333" s="67">
        <f t="shared" si="72"/>
        <v>3.25</v>
      </c>
    </row>
    <row r="334" spans="2:15" x14ac:dyDescent="0.2">
      <c r="B334" s="70">
        <v>331</v>
      </c>
      <c r="C334" s="282">
        <v>3.5</v>
      </c>
      <c r="D334" s="283">
        <v>3.5</v>
      </c>
      <c r="E334" s="282">
        <v>3</v>
      </c>
      <c r="G334" s="70">
        <v>331</v>
      </c>
      <c r="H334" s="67">
        <f t="shared" si="73"/>
        <v>4</v>
      </c>
      <c r="I334" s="74">
        <f t="shared" si="74"/>
        <v>4</v>
      </c>
      <c r="J334" s="67">
        <f t="shared" si="75"/>
        <v>3.5</v>
      </c>
      <c r="K334" s="115"/>
      <c r="L334" s="70">
        <v>331</v>
      </c>
      <c r="M334" s="67">
        <f t="shared" si="70"/>
        <v>3.75</v>
      </c>
      <c r="N334" s="74">
        <f t="shared" si="71"/>
        <v>3.75</v>
      </c>
      <c r="O334" s="67">
        <f t="shared" si="72"/>
        <v>3.25</v>
      </c>
    </row>
    <row r="335" spans="2:15" x14ac:dyDescent="0.2">
      <c r="B335" s="70">
        <v>332</v>
      </c>
      <c r="C335" s="282">
        <v>3.5</v>
      </c>
      <c r="D335" s="283">
        <v>3.5</v>
      </c>
      <c r="E335" s="282">
        <v>3</v>
      </c>
      <c r="G335" s="70">
        <v>332</v>
      </c>
      <c r="H335" s="67">
        <f t="shared" si="73"/>
        <v>4</v>
      </c>
      <c r="I335" s="74">
        <f t="shared" si="74"/>
        <v>4</v>
      </c>
      <c r="J335" s="67">
        <f t="shared" si="75"/>
        <v>3.5</v>
      </c>
      <c r="K335" s="115"/>
      <c r="L335" s="70">
        <v>332</v>
      </c>
      <c r="M335" s="67">
        <f t="shared" si="70"/>
        <v>3.75</v>
      </c>
      <c r="N335" s="74">
        <f t="shared" si="71"/>
        <v>3.75</v>
      </c>
      <c r="O335" s="67">
        <f t="shared" si="72"/>
        <v>3.25</v>
      </c>
    </row>
    <row r="336" spans="2:15" x14ac:dyDescent="0.2">
      <c r="B336" s="70">
        <v>333</v>
      </c>
      <c r="C336" s="282">
        <v>3.5</v>
      </c>
      <c r="D336" s="283">
        <v>3.5</v>
      </c>
      <c r="E336" s="282">
        <v>3</v>
      </c>
      <c r="G336" s="70">
        <v>333</v>
      </c>
      <c r="H336" s="67">
        <f t="shared" si="73"/>
        <v>4</v>
      </c>
      <c r="I336" s="74">
        <f t="shared" si="74"/>
        <v>4</v>
      </c>
      <c r="J336" s="67">
        <f t="shared" si="75"/>
        <v>3.5</v>
      </c>
      <c r="K336" s="115"/>
      <c r="L336" s="70">
        <v>333</v>
      </c>
      <c r="M336" s="67">
        <f t="shared" si="70"/>
        <v>3.75</v>
      </c>
      <c r="N336" s="74">
        <f t="shared" si="71"/>
        <v>3.75</v>
      </c>
      <c r="O336" s="67">
        <f t="shared" si="72"/>
        <v>3.25</v>
      </c>
    </row>
    <row r="337" spans="2:15" x14ac:dyDescent="0.2">
      <c r="B337" s="70">
        <v>334</v>
      </c>
      <c r="C337" s="282">
        <v>3.5</v>
      </c>
      <c r="D337" s="283">
        <v>3.5</v>
      </c>
      <c r="E337" s="282">
        <v>3</v>
      </c>
      <c r="G337" s="70">
        <v>334</v>
      </c>
      <c r="H337" s="67">
        <f t="shared" si="73"/>
        <v>4</v>
      </c>
      <c r="I337" s="74">
        <f t="shared" si="74"/>
        <v>4</v>
      </c>
      <c r="J337" s="67">
        <f t="shared" si="75"/>
        <v>3.5</v>
      </c>
      <c r="K337" s="115"/>
      <c r="L337" s="70">
        <v>334</v>
      </c>
      <c r="M337" s="67">
        <f t="shared" si="70"/>
        <v>3.75</v>
      </c>
      <c r="N337" s="74">
        <f t="shared" si="71"/>
        <v>3.75</v>
      </c>
      <c r="O337" s="67">
        <f t="shared" si="72"/>
        <v>3.25</v>
      </c>
    </row>
    <row r="338" spans="2:15" x14ac:dyDescent="0.2">
      <c r="B338" s="70">
        <v>335</v>
      </c>
      <c r="C338" s="282">
        <v>3.5</v>
      </c>
      <c r="D338" s="283">
        <v>3.5</v>
      </c>
      <c r="E338" s="282">
        <v>3</v>
      </c>
      <c r="G338" s="70">
        <v>335</v>
      </c>
      <c r="H338" s="67">
        <f t="shared" si="73"/>
        <v>4</v>
      </c>
      <c r="I338" s="74">
        <f t="shared" si="74"/>
        <v>4</v>
      </c>
      <c r="J338" s="67">
        <f t="shared" si="75"/>
        <v>3.5</v>
      </c>
      <c r="K338" s="115"/>
      <c r="L338" s="70">
        <v>335</v>
      </c>
      <c r="M338" s="67">
        <f t="shared" si="70"/>
        <v>3.75</v>
      </c>
      <c r="N338" s="74">
        <f t="shared" si="71"/>
        <v>3.75</v>
      </c>
      <c r="O338" s="67">
        <f t="shared" si="72"/>
        <v>3.25</v>
      </c>
    </row>
    <row r="339" spans="2:15" x14ac:dyDescent="0.2">
      <c r="B339" s="70">
        <v>336</v>
      </c>
      <c r="C339" s="282">
        <v>3.5</v>
      </c>
      <c r="D339" s="283">
        <v>3.5</v>
      </c>
      <c r="E339" s="282">
        <v>3</v>
      </c>
      <c r="G339" s="70">
        <v>336</v>
      </c>
      <c r="H339" s="67">
        <f t="shared" si="73"/>
        <v>4</v>
      </c>
      <c r="I339" s="74">
        <f t="shared" si="74"/>
        <v>4</v>
      </c>
      <c r="J339" s="67">
        <f t="shared" si="75"/>
        <v>3.5</v>
      </c>
      <c r="K339" s="115"/>
      <c r="L339" s="70">
        <v>336</v>
      </c>
      <c r="M339" s="67">
        <f t="shared" si="70"/>
        <v>3.75</v>
      </c>
      <c r="N339" s="74">
        <f t="shared" si="71"/>
        <v>3.75</v>
      </c>
      <c r="O339" s="67">
        <f t="shared" si="72"/>
        <v>3.25</v>
      </c>
    </row>
    <row r="340" spans="2:15" x14ac:dyDescent="0.2">
      <c r="B340" s="70">
        <v>337</v>
      </c>
      <c r="C340" s="282">
        <v>3.5</v>
      </c>
      <c r="D340" s="283">
        <v>3.5</v>
      </c>
      <c r="E340" s="282">
        <v>3</v>
      </c>
      <c r="G340" s="70">
        <v>337</v>
      </c>
      <c r="H340" s="67">
        <f t="shared" si="73"/>
        <v>4</v>
      </c>
      <c r="I340" s="74">
        <f t="shared" si="74"/>
        <v>4</v>
      </c>
      <c r="J340" s="67">
        <f t="shared" si="75"/>
        <v>3.5</v>
      </c>
      <c r="K340" s="115"/>
      <c r="L340" s="70">
        <v>337</v>
      </c>
      <c r="M340" s="67">
        <f t="shared" si="70"/>
        <v>3.75</v>
      </c>
      <c r="N340" s="74">
        <f t="shared" si="71"/>
        <v>3.75</v>
      </c>
      <c r="O340" s="67">
        <f t="shared" si="72"/>
        <v>3.25</v>
      </c>
    </row>
    <row r="341" spans="2:15" x14ac:dyDescent="0.2">
      <c r="B341" s="70">
        <v>338</v>
      </c>
      <c r="C341" s="282">
        <v>3.5</v>
      </c>
      <c r="D341" s="283">
        <v>3.5</v>
      </c>
      <c r="E341" s="282">
        <v>3</v>
      </c>
      <c r="G341" s="70">
        <v>338</v>
      </c>
      <c r="H341" s="67">
        <f t="shared" si="73"/>
        <v>4</v>
      </c>
      <c r="I341" s="74">
        <f t="shared" si="74"/>
        <v>4</v>
      </c>
      <c r="J341" s="67">
        <f t="shared" si="75"/>
        <v>3.5</v>
      </c>
      <c r="K341" s="115"/>
      <c r="L341" s="70">
        <v>338</v>
      </c>
      <c r="M341" s="67">
        <f t="shared" si="70"/>
        <v>3.75</v>
      </c>
      <c r="N341" s="74">
        <f t="shared" si="71"/>
        <v>3.75</v>
      </c>
      <c r="O341" s="67">
        <f t="shared" si="72"/>
        <v>3.25</v>
      </c>
    </row>
    <row r="342" spans="2:15" x14ac:dyDescent="0.2">
      <c r="B342" s="70">
        <v>339</v>
      </c>
      <c r="C342" s="282">
        <v>3.5</v>
      </c>
      <c r="D342" s="283">
        <v>3.5</v>
      </c>
      <c r="E342" s="282">
        <v>3</v>
      </c>
      <c r="G342" s="70">
        <v>339</v>
      </c>
      <c r="H342" s="67">
        <f t="shared" si="73"/>
        <v>4</v>
      </c>
      <c r="I342" s="74">
        <f t="shared" si="74"/>
        <v>4</v>
      </c>
      <c r="J342" s="67">
        <f t="shared" si="75"/>
        <v>3.5</v>
      </c>
      <c r="K342" s="115"/>
      <c r="L342" s="70">
        <v>339</v>
      </c>
      <c r="M342" s="67">
        <f t="shared" si="70"/>
        <v>3.75</v>
      </c>
      <c r="N342" s="74">
        <f t="shared" si="71"/>
        <v>3.75</v>
      </c>
      <c r="O342" s="67">
        <f t="shared" si="72"/>
        <v>3.25</v>
      </c>
    </row>
    <row r="343" spans="2:15" x14ac:dyDescent="0.2">
      <c r="B343" s="70">
        <v>340</v>
      </c>
      <c r="C343" s="282">
        <v>3.5</v>
      </c>
      <c r="D343" s="283">
        <v>3.5</v>
      </c>
      <c r="E343" s="282">
        <v>3</v>
      </c>
      <c r="G343" s="70">
        <v>340</v>
      </c>
      <c r="H343" s="67">
        <f t="shared" si="73"/>
        <v>4</v>
      </c>
      <c r="I343" s="74">
        <f t="shared" si="74"/>
        <v>4</v>
      </c>
      <c r="J343" s="67">
        <f t="shared" si="75"/>
        <v>3.5</v>
      </c>
      <c r="K343" s="115"/>
      <c r="L343" s="70">
        <v>340</v>
      </c>
      <c r="M343" s="67">
        <f t="shared" si="70"/>
        <v>3.75</v>
      </c>
      <c r="N343" s="74">
        <f t="shared" si="71"/>
        <v>3.75</v>
      </c>
      <c r="O343" s="67">
        <f t="shared" si="72"/>
        <v>3.25</v>
      </c>
    </row>
    <row r="344" spans="2:15" x14ac:dyDescent="0.2">
      <c r="B344" s="70">
        <v>341</v>
      </c>
      <c r="C344" s="282">
        <v>3.5</v>
      </c>
      <c r="D344" s="283">
        <v>3.5</v>
      </c>
      <c r="E344" s="282">
        <v>3</v>
      </c>
      <c r="G344" s="70">
        <v>341</v>
      </c>
      <c r="H344" s="67">
        <f t="shared" si="73"/>
        <v>4</v>
      </c>
      <c r="I344" s="74">
        <f t="shared" si="74"/>
        <v>4</v>
      </c>
      <c r="J344" s="67">
        <f t="shared" si="75"/>
        <v>3.5</v>
      </c>
      <c r="K344" s="115"/>
      <c r="L344" s="70">
        <v>341</v>
      </c>
      <c r="M344" s="67">
        <f t="shared" si="70"/>
        <v>3.75</v>
      </c>
      <c r="N344" s="74">
        <f t="shared" si="71"/>
        <v>3.75</v>
      </c>
      <c r="O344" s="67">
        <f t="shared" si="72"/>
        <v>3.25</v>
      </c>
    </row>
    <row r="345" spans="2:15" x14ac:dyDescent="0.2">
      <c r="B345" s="70">
        <v>342</v>
      </c>
      <c r="C345" s="282">
        <v>3.5</v>
      </c>
      <c r="D345" s="283">
        <v>3.5</v>
      </c>
      <c r="E345" s="282">
        <v>3</v>
      </c>
      <c r="G345" s="70">
        <v>342</v>
      </c>
      <c r="H345" s="67">
        <f t="shared" si="73"/>
        <v>4</v>
      </c>
      <c r="I345" s="74">
        <f t="shared" si="74"/>
        <v>4</v>
      </c>
      <c r="J345" s="67">
        <f t="shared" si="75"/>
        <v>3.5</v>
      </c>
      <c r="K345" s="115"/>
      <c r="L345" s="70">
        <v>342</v>
      </c>
      <c r="M345" s="67">
        <f t="shared" si="70"/>
        <v>3.75</v>
      </c>
      <c r="N345" s="74">
        <f t="shared" si="71"/>
        <v>3.75</v>
      </c>
      <c r="O345" s="67">
        <f t="shared" si="72"/>
        <v>3.25</v>
      </c>
    </row>
    <row r="346" spans="2:15" x14ac:dyDescent="0.2">
      <c r="B346" s="70">
        <v>343</v>
      </c>
      <c r="C346" s="282">
        <v>3.5</v>
      </c>
      <c r="D346" s="283">
        <v>3.5</v>
      </c>
      <c r="E346" s="282">
        <v>3</v>
      </c>
      <c r="G346" s="70">
        <v>343</v>
      </c>
      <c r="H346" s="67">
        <f t="shared" si="73"/>
        <v>4</v>
      </c>
      <c r="I346" s="74">
        <f t="shared" si="74"/>
        <v>4</v>
      </c>
      <c r="J346" s="67">
        <f t="shared" si="75"/>
        <v>3.5</v>
      </c>
      <c r="K346" s="115"/>
      <c r="L346" s="70">
        <v>343</v>
      </c>
      <c r="M346" s="67">
        <f t="shared" si="70"/>
        <v>3.75</v>
      </c>
      <c r="N346" s="74">
        <f t="shared" si="71"/>
        <v>3.75</v>
      </c>
      <c r="O346" s="67">
        <f t="shared" si="72"/>
        <v>3.25</v>
      </c>
    </row>
    <row r="347" spans="2:15" x14ac:dyDescent="0.2">
      <c r="B347" s="70">
        <v>344</v>
      </c>
      <c r="C347" s="282">
        <v>3.5</v>
      </c>
      <c r="D347" s="283">
        <v>3.5</v>
      </c>
      <c r="E347" s="282">
        <v>3</v>
      </c>
      <c r="G347" s="70">
        <v>344</v>
      </c>
      <c r="H347" s="67">
        <f t="shared" si="73"/>
        <v>4</v>
      </c>
      <c r="I347" s="74">
        <f t="shared" si="74"/>
        <v>4</v>
      </c>
      <c r="J347" s="67">
        <f t="shared" si="75"/>
        <v>3.5</v>
      </c>
      <c r="K347" s="115"/>
      <c r="L347" s="70">
        <v>344</v>
      </c>
      <c r="M347" s="67">
        <f t="shared" si="70"/>
        <v>3.75</v>
      </c>
      <c r="N347" s="74">
        <f t="shared" si="71"/>
        <v>3.75</v>
      </c>
      <c r="O347" s="67">
        <f t="shared" si="72"/>
        <v>3.25</v>
      </c>
    </row>
    <row r="348" spans="2:15" x14ac:dyDescent="0.2">
      <c r="B348" s="70">
        <v>345</v>
      </c>
      <c r="C348" s="282">
        <v>3.5</v>
      </c>
      <c r="D348" s="283">
        <v>3.5</v>
      </c>
      <c r="E348" s="282">
        <v>3</v>
      </c>
      <c r="G348" s="70">
        <v>345</v>
      </c>
      <c r="H348" s="67">
        <f t="shared" si="73"/>
        <v>4</v>
      </c>
      <c r="I348" s="74">
        <f t="shared" si="74"/>
        <v>4</v>
      </c>
      <c r="J348" s="67">
        <f t="shared" si="75"/>
        <v>3.5</v>
      </c>
      <c r="K348" s="115"/>
      <c r="L348" s="70">
        <v>345</v>
      </c>
      <c r="M348" s="67">
        <f t="shared" si="70"/>
        <v>3.75</v>
      </c>
      <c r="N348" s="74">
        <f t="shared" si="71"/>
        <v>3.75</v>
      </c>
      <c r="O348" s="67">
        <f t="shared" si="72"/>
        <v>3.25</v>
      </c>
    </row>
    <row r="349" spans="2:15" x14ac:dyDescent="0.2">
      <c r="B349" s="70">
        <v>346</v>
      </c>
      <c r="C349" s="282">
        <v>3.5</v>
      </c>
      <c r="D349" s="283">
        <v>3.5</v>
      </c>
      <c r="E349" s="282">
        <v>3</v>
      </c>
      <c r="G349" s="70">
        <v>346</v>
      </c>
      <c r="H349" s="67">
        <f t="shared" si="73"/>
        <v>4</v>
      </c>
      <c r="I349" s="74">
        <f t="shared" si="74"/>
        <v>4</v>
      </c>
      <c r="J349" s="67">
        <f t="shared" si="75"/>
        <v>3.5</v>
      </c>
      <c r="K349" s="115"/>
      <c r="L349" s="70">
        <v>346</v>
      </c>
      <c r="M349" s="67">
        <f t="shared" si="70"/>
        <v>3.75</v>
      </c>
      <c r="N349" s="74">
        <f t="shared" si="71"/>
        <v>3.75</v>
      </c>
      <c r="O349" s="67">
        <f t="shared" si="72"/>
        <v>3.25</v>
      </c>
    </row>
    <row r="350" spans="2:15" x14ac:dyDescent="0.2">
      <c r="B350" s="70">
        <v>347</v>
      </c>
      <c r="C350" s="282">
        <v>3.5</v>
      </c>
      <c r="D350" s="283">
        <v>3.5</v>
      </c>
      <c r="E350" s="282">
        <v>3</v>
      </c>
      <c r="G350" s="70">
        <v>347</v>
      </c>
      <c r="H350" s="67">
        <f t="shared" si="73"/>
        <v>4</v>
      </c>
      <c r="I350" s="74">
        <f t="shared" si="74"/>
        <v>4</v>
      </c>
      <c r="J350" s="67">
        <f t="shared" si="75"/>
        <v>3.5</v>
      </c>
      <c r="K350" s="115"/>
      <c r="L350" s="70">
        <v>347</v>
      </c>
      <c r="M350" s="67">
        <f t="shared" si="70"/>
        <v>3.75</v>
      </c>
      <c r="N350" s="74">
        <f t="shared" si="71"/>
        <v>3.75</v>
      </c>
      <c r="O350" s="67">
        <f t="shared" si="72"/>
        <v>3.25</v>
      </c>
    </row>
    <row r="351" spans="2:15" x14ac:dyDescent="0.2">
      <c r="B351" s="70">
        <v>348</v>
      </c>
      <c r="C351" s="282">
        <v>3.5</v>
      </c>
      <c r="D351" s="283">
        <v>3.5</v>
      </c>
      <c r="E351" s="282">
        <v>3</v>
      </c>
      <c r="G351" s="70">
        <v>348</v>
      </c>
      <c r="H351" s="67">
        <f t="shared" si="73"/>
        <v>4</v>
      </c>
      <c r="I351" s="74">
        <f t="shared" si="74"/>
        <v>4</v>
      </c>
      <c r="J351" s="67">
        <f t="shared" si="75"/>
        <v>3.5</v>
      </c>
      <c r="K351" s="115"/>
      <c r="L351" s="70">
        <v>348</v>
      </c>
      <c r="M351" s="67">
        <f t="shared" si="70"/>
        <v>3.75</v>
      </c>
      <c r="N351" s="74">
        <f t="shared" si="71"/>
        <v>3.75</v>
      </c>
      <c r="O351" s="67">
        <f t="shared" si="72"/>
        <v>3.25</v>
      </c>
    </row>
    <row r="352" spans="2:15" x14ac:dyDescent="0.2">
      <c r="B352" s="70">
        <v>349</v>
      </c>
      <c r="C352" s="282">
        <v>3.5</v>
      </c>
      <c r="D352" s="283">
        <v>3.5</v>
      </c>
      <c r="E352" s="282">
        <v>3</v>
      </c>
      <c r="G352" s="70">
        <v>349</v>
      </c>
      <c r="H352" s="67">
        <f t="shared" si="73"/>
        <v>4</v>
      </c>
      <c r="I352" s="74">
        <f t="shared" si="74"/>
        <v>4</v>
      </c>
      <c r="J352" s="67">
        <f t="shared" si="75"/>
        <v>3.5</v>
      </c>
      <c r="K352" s="115"/>
      <c r="L352" s="70">
        <v>349</v>
      </c>
      <c r="M352" s="67">
        <f t="shared" si="70"/>
        <v>3.75</v>
      </c>
      <c r="N352" s="74">
        <f t="shared" si="71"/>
        <v>3.75</v>
      </c>
      <c r="O352" s="67">
        <f t="shared" si="72"/>
        <v>3.25</v>
      </c>
    </row>
    <row r="353" spans="2:15" x14ac:dyDescent="0.2">
      <c r="B353" s="70">
        <v>350</v>
      </c>
      <c r="C353" s="282">
        <v>3.5</v>
      </c>
      <c r="D353" s="283">
        <v>3.5</v>
      </c>
      <c r="E353" s="282">
        <v>3</v>
      </c>
      <c r="G353" s="70">
        <v>350</v>
      </c>
      <c r="H353" s="67">
        <f t="shared" si="73"/>
        <v>4</v>
      </c>
      <c r="I353" s="74">
        <f t="shared" si="74"/>
        <v>4</v>
      </c>
      <c r="J353" s="67">
        <f t="shared" si="75"/>
        <v>3.5</v>
      </c>
      <c r="K353" s="115"/>
      <c r="L353" s="70">
        <v>350</v>
      </c>
      <c r="M353" s="67">
        <f t="shared" si="70"/>
        <v>3.75</v>
      </c>
      <c r="N353" s="74">
        <f t="shared" si="71"/>
        <v>3.75</v>
      </c>
      <c r="O353" s="67">
        <f t="shared" si="72"/>
        <v>3.25</v>
      </c>
    </row>
    <row r="354" spans="2:15" x14ac:dyDescent="0.2">
      <c r="B354" s="70">
        <v>351</v>
      </c>
      <c r="C354" s="282">
        <v>3.5</v>
      </c>
      <c r="D354" s="283">
        <v>3.5</v>
      </c>
      <c r="E354" s="282">
        <v>3</v>
      </c>
      <c r="G354" s="70">
        <v>351</v>
      </c>
      <c r="H354" s="67">
        <f t="shared" si="73"/>
        <v>4</v>
      </c>
      <c r="I354" s="74">
        <f t="shared" si="74"/>
        <v>4</v>
      </c>
      <c r="J354" s="67">
        <f t="shared" si="75"/>
        <v>3.5</v>
      </c>
      <c r="K354" s="115"/>
      <c r="L354" s="70">
        <v>351</v>
      </c>
      <c r="M354" s="67">
        <f t="shared" si="70"/>
        <v>3.75</v>
      </c>
      <c r="N354" s="74">
        <f t="shared" si="71"/>
        <v>3.75</v>
      </c>
      <c r="O354" s="67">
        <f t="shared" si="72"/>
        <v>3.25</v>
      </c>
    </row>
    <row r="355" spans="2:15" x14ac:dyDescent="0.2">
      <c r="B355" s="70">
        <v>352</v>
      </c>
      <c r="C355" s="282">
        <v>3.5</v>
      </c>
      <c r="D355" s="283">
        <v>3.5</v>
      </c>
      <c r="E355" s="282">
        <v>3</v>
      </c>
      <c r="G355" s="70">
        <v>352</v>
      </c>
      <c r="H355" s="67">
        <f t="shared" si="73"/>
        <v>4</v>
      </c>
      <c r="I355" s="74">
        <f t="shared" si="74"/>
        <v>4</v>
      </c>
      <c r="J355" s="67">
        <f t="shared" si="75"/>
        <v>3.5</v>
      </c>
      <c r="K355" s="115"/>
      <c r="L355" s="70">
        <v>352</v>
      </c>
      <c r="M355" s="67">
        <f t="shared" si="70"/>
        <v>3.75</v>
      </c>
      <c r="N355" s="74">
        <f t="shared" si="71"/>
        <v>3.75</v>
      </c>
      <c r="O355" s="67">
        <f t="shared" si="72"/>
        <v>3.25</v>
      </c>
    </row>
    <row r="356" spans="2:15" x14ac:dyDescent="0.2">
      <c r="B356" s="70">
        <v>353</v>
      </c>
      <c r="C356" s="282">
        <v>3.5</v>
      </c>
      <c r="D356" s="283">
        <v>3.5</v>
      </c>
      <c r="E356" s="282">
        <v>3</v>
      </c>
      <c r="G356" s="70">
        <v>353</v>
      </c>
      <c r="H356" s="67">
        <f t="shared" si="73"/>
        <v>4</v>
      </c>
      <c r="I356" s="74">
        <f t="shared" si="74"/>
        <v>4</v>
      </c>
      <c r="J356" s="67">
        <f t="shared" si="75"/>
        <v>3.5</v>
      </c>
      <c r="K356" s="115"/>
      <c r="L356" s="70">
        <v>353</v>
      </c>
      <c r="M356" s="67">
        <f t="shared" si="70"/>
        <v>3.75</v>
      </c>
      <c r="N356" s="74">
        <f t="shared" si="71"/>
        <v>3.75</v>
      </c>
      <c r="O356" s="67">
        <f t="shared" si="72"/>
        <v>3.25</v>
      </c>
    </row>
    <row r="357" spans="2:15" x14ac:dyDescent="0.2">
      <c r="B357" s="70">
        <v>354</v>
      </c>
      <c r="C357" s="282">
        <v>3.5</v>
      </c>
      <c r="D357" s="283">
        <v>3.5</v>
      </c>
      <c r="E357" s="282">
        <v>3</v>
      </c>
      <c r="G357" s="70">
        <v>354</v>
      </c>
      <c r="H357" s="67">
        <f t="shared" si="73"/>
        <v>4</v>
      </c>
      <c r="I357" s="74">
        <f t="shared" si="74"/>
        <v>4</v>
      </c>
      <c r="J357" s="67">
        <f t="shared" si="75"/>
        <v>3.5</v>
      </c>
      <c r="K357" s="115"/>
      <c r="L357" s="70">
        <v>354</v>
      </c>
      <c r="M357" s="67">
        <f t="shared" si="70"/>
        <v>3.75</v>
      </c>
      <c r="N357" s="74">
        <f t="shared" si="71"/>
        <v>3.75</v>
      </c>
      <c r="O357" s="67">
        <f t="shared" si="72"/>
        <v>3.25</v>
      </c>
    </row>
    <row r="358" spans="2:15" x14ac:dyDescent="0.2">
      <c r="B358" s="70">
        <v>355</v>
      </c>
      <c r="C358" s="282">
        <v>3.5</v>
      </c>
      <c r="D358" s="283">
        <v>3.5</v>
      </c>
      <c r="E358" s="282">
        <v>3</v>
      </c>
      <c r="G358" s="70">
        <v>355</v>
      </c>
      <c r="H358" s="67">
        <f t="shared" si="73"/>
        <v>4</v>
      </c>
      <c r="I358" s="74">
        <f t="shared" si="74"/>
        <v>4</v>
      </c>
      <c r="J358" s="67">
        <f t="shared" si="75"/>
        <v>3.5</v>
      </c>
      <c r="K358" s="115"/>
      <c r="L358" s="70">
        <v>355</v>
      </c>
      <c r="M358" s="67">
        <f t="shared" si="70"/>
        <v>3.75</v>
      </c>
      <c r="N358" s="74">
        <f t="shared" si="71"/>
        <v>3.75</v>
      </c>
      <c r="O358" s="67">
        <f t="shared" si="72"/>
        <v>3.25</v>
      </c>
    </row>
    <row r="359" spans="2:15" x14ac:dyDescent="0.2">
      <c r="B359" s="70">
        <v>356</v>
      </c>
      <c r="C359" s="282">
        <v>3.5</v>
      </c>
      <c r="D359" s="283">
        <v>3.5</v>
      </c>
      <c r="E359" s="282">
        <v>3</v>
      </c>
      <c r="G359" s="70">
        <v>356</v>
      </c>
      <c r="H359" s="67">
        <f t="shared" si="73"/>
        <v>4</v>
      </c>
      <c r="I359" s="74">
        <f t="shared" si="74"/>
        <v>4</v>
      </c>
      <c r="J359" s="67">
        <f t="shared" si="75"/>
        <v>3.5</v>
      </c>
      <c r="K359" s="115"/>
      <c r="L359" s="70">
        <v>356</v>
      </c>
      <c r="M359" s="67">
        <f t="shared" si="70"/>
        <v>3.75</v>
      </c>
      <c r="N359" s="74">
        <f t="shared" si="71"/>
        <v>3.75</v>
      </c>
      <c r="O359" s="67">
        <f t="shared" si="72"/>
        <v>3.25</v>
      </c>
    </row>
    <row r="360" spans="2:15" x14ac:dyDescent="0.2">
      <c r="B360" s="70">
        <v>357</v>
      </c>
      <c r="C360" s="282">
        <v>3.5</v>
      </c>
      <c r="D360" s="283">
        <v>3.5</v>
      </c>
      <c r="E360" s="282">
        <v>3</v>
      </c>
      <c r="G360" s="70">
        <v>357</v>
      </c>
      <c r="H360" s="67">
        <f t="shared" si="73"/>
        <v>4</v>
      </c>
      <c r="I360" s="74">
        <f t="shared" si="74"/>
        <v>4</v>
      </c>
      <c r="J360" s="67">
        <f t="shared" si="75"/>
        <v>3.5</v>
      </c>
      <c r="K360" s="115"/>
      <c r="L360" s="70">
        <v>357</v>
      </c>
      <c r="M360" s="67">
        <f t="shared" si="70"/>
        <v>3.75</v>
      </c>
      <c r="N360" s="74">
        <f t="shared" si="71"/>
        <v>3.75</v>
      </c>
      <c r="O360" s="67">
        <f t="shared" si="72"/>
        <v>3.25</v>
      </c>
    </row>
    <row r="361" spans="2:15" x14ac:dyDescent="0.2">
      <c r="B361" s="70">
        <v>358</v>
      </c>
      <c r="C361" s="282">
        <v>3.5</v>
      </c>
      <c r="D361" s="283">
        <v>3.5</v>
      </c>
      <c r="E361" s="282">
        <v>3</v>
      </c>
      <c r="G361" s="70">
        <v>358</v>
      </c>
      <c r="H361" s="67">
        <f t="shared" si="73"/>
        <v>4</v>
      </c>
      <c r="I361" s="74">
        <f t="shared" si="74"/>
        <v>4</v>
      </c>
      <c r="J361" s="67">
        <f t="shared" si="75"/>
        <v>3.5</v>
      </c>
      <c r="K361" s="115"/>
      <c r="L361" s="70">
        <v>358</v>
      </c>
      <c r="M361" s="67">
        <f t="shared" si="70"/>
        <v>3.75</v>
      </c>
      <c r="N361" s="74">
        <f t="shared" si="71"/>
        <v>3.75</v>
      </c>
      <c r="O361" s="67">
        <f t="shared" si="72"/>
        <v>3.25</v>
      </c>
    </row>
    <row r="362" spans="2:15" x14ac:dyDescent="0.2">
      <c r="B362" s="70">
        <v>359</v>
      </c>
      <c r="C362" s="282">
        <v>3.5</v>
      </c>
      <c r="D362" s="283">
        <v>3.5</v>
      </c>
      <c r="E362" s="282">
        <v>3</v>
      </c>
      <c r="G362" s="70">
        <v>359</v>
      </c>
      <c r="H362" s="67">
        <f t="shared" si="73"/>
        <v>4</v>
      </c>
      <c r="I362" s="74">
        <f t="shared" si="74"/>
        <v>4</v>
      </c>
      <c r="J362" s="67">
        <f t="shared" si="75"/>
        <v>3.5</v>
      </c>
      <c r="K362" s="115"/>
      <c r="L362" s="70">
        <v>359</v>
      </c>
      <c r="M362" s="67">
        <f t="shared" si="70"/>
        <v>3.75</v>
      </c>
      <c r="N362" s="74">
        <f t="shared" si="71"/>
        <v>3.75</v>
      </c>
      <c r="O362" s="67">
        <f t="shared" si="72"/>
        <v>3.25</v>
      </c>
    </row>
    <row r="363" spans="2:15" x14ac:dyDescent="0.2">
      <c r="B363" s="70">
        <v>360</v>
      </c>
      <c r="C363" s="282">
        <v>3.5</v>
      </c>
      <c r="D363" s="283">
        <v>3.5</v>
      </c>
      <c r="E363" s="282">
        <v>3</v>
      </c>
      <c r="G363" s="70">
        <v>360</v>
      </c>
      <c r="H363" s="67">
        <f t="shared" si="73"/>
        <v>4</v>
      </c>
      <c r="I363" s="74">
        <f t="shared" si="74"/>
        <v>4</v>
      </c>
      <c r="J363" s="67">
        <f t="shared" si="75"/>
        <v>3.5</v>
      </c>
      <c r="K363" s="115"/>
      <c r="L363" s="70">
        <v>360</v>
      </c>
      <c r="M363" s="67">
        <f t="shared" si="70"/>
        <v>3.75</v>
      </c>
      <c r="N363" s="74">
        <f t="shared" si="71"/>
        <v>3.75</v>
      </c>
      <c r="O363" s="67">
        <f t="shared" si="72"/>
        <v>3.25</v>
      </c>
    </row>
    <row r="364" spans="2:15" x14ac:dyDescent="0.2">
      <c r="B364" s="70">
        <v>361</v>
      </c>
      <c r="C364" s="282">
        <v>3.5</v>
      </c>
      <c r="D364" s="283">
        <v>3.5</v>
      </c>
      <c r="E364" s="282">
        <v>3</v>
      </c>
      <c r="G364" s="70">
        <v>361</v>
      </c>
      <c r="H364" s="67">
        <f t="shared" si="73"/>
        <v>4</v>
      </c>
      <c r="I364" s="74">
        <f t="shared" si="74"/>
        <v>4</v>
      </c>
      <c r="J364" s="67">
        <f t="shared" si="75"/>
        <v>3.5</v>
      </c>
      <c r="K364" s="115"/>
      <c r="L364" s="70">
        <v>361</v>
      </c>
      <c r="M364" s="67">
        <f t="shared" si="70"/>
        <v>3.75</v>
      </c>
      <c r="N364" s="74">
        <f t="shared" si="71"/>
        <v>3.75</v>
      </c>
      <c r="O364" s="67">
        <f t="shared" si="72"/>
        <v>3.25</v>
      </c>
    </row>
    <row r="365" spans="2:15" x14ac:dyDescent="0.2">
      <c r="B365" s="70">
        <v>362</v>
      </c>
      <c r="C365" s="282">
        <v>3.5</v>
      </c>
      <c r="D365" s="283">
        <v>3.5</v>
      </c>
      <c r="E365" s="282">
        <v>3</v>
      </c>
      <c r="G365" s="70">
        <v>362</v>
      </c>
      <c r="H365" s="67">
        <f t="shared" si="73"/>
        <v>4</v>
      </c>
      <c r="I365" s="74">
        <f t="shared" si="74"/>
        <v>4</v>
      </c>
      <c r="J365" s="67">
        <f t="shared" si="75"/>
        <v>3.5</v>
      </c>
      <c r="K365" s="115"/>
      <c r="L365" s="70">
        <v>362</v>
      </c>
      <c r="M365" s="67">
        <f t="shared" si="70"/>
        <v>3.75</v>
      </c>
      <c r="N365" s="74">
        <f t="shared" si="71"/>
        <v>3.75</v>
      </c>
      <c r="O365" s="67">
        <f t="shared" si="72"/>
        <v>3.25</v>
      </c>
    </row>
    <row r="366" spans="2:15" x14ac:dyDescent="0.2">
      <c r="B366" s="70">
        <v>363</v>
      </c>
      <c r="C366" s="282">
        <v>3.5</v>
      </c>
      <c r="D366" s="283">
        <v>3.5</v>
      </c>
      <c r="E366" s="282">
        <v>3</v>
      </c>
      <c r="G366" s="70">
        <v>363</v>
      </c>
      <c r="H366" s="67">
        <f t="shared" si="73"/>
        <v>4</v>
      </c>
      <c r="I366" s="74">
        <f t="shared" si="74"/>
        <v>4</v>
      </c>
      <c r="J366" s="67">
        <f t="shared" si="75"/>
        <v>3.5</v>
      </c>
      <c r="K366" s="115"/>
      <c r="L366" s="70">
        <v>363</v>
      </c>
      <c r="M366" s="67">
        <f t="shared" si="70"/>
        <v>3.75</v>
      </c>
      <c r="N366" s="74">
        <f t="shared" si="71"/>
        <v>3.75</v>
      </c>
      <c r="O366" s="67">
        <f t="shared" si="72"/>
        <v>3.25</v>
      </c>
    </row>
    <row r="367" spans="2:15" x14ac:dyDescent="0.2">
      <c r="B367" s="70">
        <v>364</v>
      </c>
      <c r="C367" s="282">
        <v>3.5</v>
      </c>
      <c r="D367" s="283">
        <v>3.5</v>
      </c>
      <c r="E367" s="282">
        <v>3</v>
      </c>
      <c r="G367" s="70">
        <v>364</v>
      </c>
      <c r="H367" s="67">
        <f t="shared" si="73"/>
        <v>4</v>
      </c>
      <c r="I367" s="74">
        <f t="shared" si="74"/>
        <v>4</v>
      </c>
      <c r="J367" s="67">
        <f t="shared" si="75"/>
        <v>3.5</v>
      </c>
      <c r="K367" s="115"/>
      <c r="L367" s="70">
        <v>364</v>
      </c>
      <c r="M367" s="67">
        <f t="shared" si="70"/>
        <v>3.75</v>
      </c>
      <c r="N367" s="74">
        <f t="shared" si="71"/>
        <v>3.75</v>
      </c>
      <c r="O367" s="67">
        <f t="shared" si="72"/>
        <v>3.25</v>
      </c>
    </row>
    <row r="368" spans="2:15" x14ac:dyDescent="0.2">
      <c r="B368" s="70">
        <v>365</v>
      </c>
      <c r="C368" s="282">
        <v>3.5</v>
      </c>
      <c r="D368" s="283">
        <v>3.5</v>
      </c>
      <c r="E368" s="282">
        <v>3</v>
      </c>
      <c r="G368" s="70">
        <v>365</v>
      </c>
      <c r="H368" s="67">
        <f t="shared" si="73"/>
        <v>4</v>
      </c>
      <c r="I368" s="74">
        <f t="shared" si="74"/>
        <v>4</v>
      </c>
      <c r="J368" s="67">
        <f t="shared" si="75"/>
        <v>3.5</v>
      </c>
      <c r="K368" s="115"/>
      <c r="L368" s="70">
        <v>365</v>
      </c>
      <c r="M368" s="67">
        <f t="shared" si="70"/>
        <v>3.75</v>
      </c>
      <c r="N368" s="74">
        <f t="shared" si="71"/>
        <v>3.75</v>
      </c>
      <c r="O368" s="67">
        <f t="shared" si="72"/>
        <v>3.25</v>
      </c>
    </row>
    <row r="369" spans="2:15" x14ac:dyDescent="0.2">
      <c r="B369" s="70">
        <v>366</v>
      </c>
      <c r="C369" s="282">
        <v>3.5</v>
      </c>
      <c r="D369" s="283">
        <v>3.5</v>
      </c>
      <c r="E369" s="282">
        <v>3</v>
      </c>
      <c r="G369" s="70">
        <v>366</v>
      </c>
      <c r="H369" s="67">
        <f t="shared" si="73"/>
        <v>4</v>
      </c>
      <c r="I369" s="74">
        <f t="shared" si="74"/>
        <v>4</v>
      </c>
      <c r="J369" s="67">
        <f t="shared" si="75"/>
        <v>3.5</v>
      </c>
      <c r="K369" s="115"/>
      <c r="L369" s="70">
        <v>366</v>
      </c>
      <c r="M369" s="67">
        <f t="shared" si="70"/>
        <v>3.75</v>
      </c>
      <c r="N369" s="74">
        <f t="shared" si="71"/>
        <v>3.75</v>
      </c>
      <c r="O369" s="67">
        <f t="shared" si="72"/>
        <v>3.25</v>
      </c>
    </row>
    <row r="370" spans="2:15" x14ac:dyDescent="0.2">
      <c r="B370" s="70">
        <v>367</v>
      </c>
      <c r="C370" s="282">
        <v>3.5</v>
      </c>
      <c r="D370" s="283">
        <v>3.5</v>
      </c>
      <c r="E370" s="282">
        <v>3</v>
      </c>
      <c r="G370" s="70">
        <v>367</v>
      </c>
      <c r="H370" s="67">
        <f t="shared" si="73"/>
        <v>4</v>
      </c>
      <c r="I370" s="74">
        <f t="shared" si="74"/>
        <v>4</v>
      </c>
      <c r="J370" s="67">
        <f t="shared" si="75"/>
        <v>3.5</v>
      </c>
      <c r="K370" s="115"/>
      <c r="L370" s="70">
        <v>367</v>
      </c>
      <c r="M370" s="67">
        <f t="shared" si="70"/>
        <v>3.75</v>
      </c>
      <c r="N370" s="74">
        <f t="shared" si="71"/>
        <v>3.75</v>
      </c>
      <c r="O370" s="67">
        <f t="shared" si="72"/>
        <v>3.25</v>
      </c>
    </row>
    <row r="371" spans="2:15" x14ac:dyDescent="0.2">
      <c r="B371" s="70">
        <v>368</v>
      </c>
      <c r="C371" s="282">
        <v>3.5</v>
      </c>
      <c r="D371" s="283">
        <v>3.5</v>
      </c>
      <c r="E371" s="282">
        <v>3</v>
      </c>
      <c r="G371" s="70">
        <v>368</v>
      </c>
      <c r="H371" s="67">
        <f t="shared" si="73"/>
        <v>4</v>
      </c>
      <c r="I371" s="74">
        <f t="shared" si="74"/>
        <v>4</v>
      </c>
      <c r="J371" s="67">
        <f t="shared" si="75"/>
        <v>3.5</v>
      </c>
      <c r="K371" s="115"/>
      <c r="L371" s="70">
        <v>368</v>
      </c>
      <c r="M371" s="67">
        <f t="shared" si="70"/>
        <v>3.75</v>
      </c>
      <c r="N371" s="74">
        <f t="shared" si="71"/>
        <v>3.75</v>
      </c>
      <c r="O371" s="67">
        <f t="shared" si="72"/>
        <v>3.25</v>
      </c>
    </row>
    <row r="372" spans="2:15" x14ac:dyDescent="0.2">
      <c r="B372" s="70">
        <v>369</v>
      </c>
      <c r="C372" s="282">
        <v>3.5</v>
      </c>
      <c r="D372" s="283">
        <v>3.5</v>
      </c>
      <c r="E372" s="282">
        <v>3</v>
      </c>
      <c r="G372" s="70">
        <v>369</v>
      </c>
      <c r="H372" s="67">
        <f t="shared" si="73"/>
        <v>4</v>
      </c>
      <c r="I372" s="74">
        <f t="shared" si="74"/>
        <v>4</v>
      </c>
      <c r="J372" s="67">
        <f t="shared" si="75"/>
        <v>3.5</v>
      </c>
      <c r="K372" s="115"/>
      <c r="L372" s="70">
        <v>369</v>
      </c>
      <c r="M372" s="67">
        <f t="shared" si="70"/>
        <v>3.75</v>
      </c>
      <c r="N372" s="74">
        <f t="shared" si="71"/>
        <v>3.75</v>
      </c>
      <c r="O372" s="67">
        <f t="shared" si="72"/>
        <v>3.25</v>
      </c>
    </row>
    <row r="373" spans="2:15" x14ac:dyDescent="0.2">
      <c r="B373" s="70">
        <v>370</v>
      </c>
      <c r="C373" s="282">
        <v>3.5</v>
      </c>
      <c r="D373" s="283">
        <v>3.5</v>
      </c>
      <c r="E373" s="282">
        <v>3</v>
      </c>
      <c r="G373" s="70">
        <v>370</v>
      </c>
      <c r="H373" s="67">
        <f t="shared" si="73"/>
        <v>4</v>
      </c>
      <c r="I373" s="74">
        <f t="shared" si="74"/>
        <v>4</v>
      </c>
      <c r="J373" s="67">
        <f t="shared" si="75"/>
        <v>3.5</v>
      </c>
      <c r="K373" s="115"/>
      <c r="L373" s="70">
        <v>370</v>
      </c>
      <c r="M373" s="67">
        <f t="shared" si="70"/>
        <v>3.75</v>
      </c>
      <c r="N373" s="74">
        <f t="shared" si="71"/>
        <v>3.75</v>
      </c>
      <c r="O373" s="67">
        <f t="shared" si="72"/>
        <v>3.25</v>
      </c>
    </row>
    <row r="374" spans="2:15" x14ac:dyDescent="0.2">
      <c r="B374" s="70">
        <v>371</v>
      </c>
      <c r="C374" s="282">
        <v>3.5</v>
      </c>
      <c r="D374" s="283">
        <v>3.5</v>
      </c>
      <c r="E374" s="282">
        <v>3</v>
      </c>
      <c r="G374" s="70">
        <v>371</v>
      </c>
      <c r="H374" s="67">
        <f t="shared" si="73"/>
        <v>4</v>
      </c>
      <c r="I374" s="74">
        <f t="shared" si="74"/>
        <v>4</v>
      </c>
      <c r="J374" s="67">
        <f t="shared" si="75"/>
        <v>3.5</v>
      </c>
      <c r="K374" s="115"/>
      <c r="L374" s="70">
        <v>371</v>
      </c>
      <c r="M374" s="67">
        <f t="shared" si="70"/>
        <v>3.75</v>
      </c>
      <c r="N374" s="74">
        <f t="shared" si="71"/>
        <v>3.75</v>
      </c>
      <c r="O374" s="67">
        <f t="shared" si="72"/>
        <v>3.25</v>
      </c>
    </row>
    <row r="375" spans="2:15" x14ac:dyDescent="0.2">
      <c r="B375" s="70">
        <v>372</v>
      </c>
      <c r="C375" s="282">
        <v>3.5</v>
      </c>
      <c r="D375" s="283">
        <v>3.5</v>
      </c>
      <c r="E375" s="282">
        <v>3</v>
      </c>
      <c r="G375" s="70">
        <v>372</v>
      </c>
      <c r="H375" s="67">
        <f t="shared" si="73"/>
        <v>4</v>
      </c>
      <c r="I375" s="74">
        <f t="shared" si="74"/>
        <v>4</v>
      </c>
      <c r="J375" s="67">
        <f t="shared" si="75"/>
        <v>3.5</v>
      </c>
      <c r="K375" s="115"/>
      <c r="L375" s="70">
        <v>372</v>
      </c>
      <c r="M375" s="67">
        <f t="shared" si="70"/>
        <v>3.75</v>
      </c>
      <c r="N375" s="74">
        <f t="shared" si="71"/>
        <v>3.75</v>
      </c>
      <c r="O375" s="67">
        <f t="shared" si="72"/>
        <v>3.25</v>
      </c>
    </row>
    <row r="376" spans="2:15" x14ac:dyDescent="0.2">
      <c r="B376" s="70">
        <v>373</v>
      </c>
      <c r="C376" s="282">
        <v>3.5</v>
      </c>
      <c r="D376" s="283">
        <v>3.5</v>
      </c>
      <c r="E376" s="282">
        <v>3</v>
      </c>
      <c r="G376" s="70">
        <v>373</v>
      </c>
      <c r="H376" s="67">
        <f t="shared" si="73"/>
        <v>4</v>
      </c>
      <c r="I376" s="74">
        <f t="shared" si="74"/>
        <v>4</v>
      </c>
      <c r="J376" s="67">
        <f t="shared" si="75"/>
        <v>3.5</v>
      </c>
      <c r="K376" s="115"/>
      <c r="L376" s="70">
        <v>373</v>
      </c>
      <c r="M376" s="67">
        <f t="shared" si="70"/>
        <v>3.75</v>
      </c>
      <c r="N376" s="74">
        <f t="shared" si="71"/>
        <v>3.75</v>
      </c>
      <c r="O376" s="67">
        <f t="shared" si="72"/>
        <v>3.25</v>
      </c>
    </row>
    <row r="377" spans="2:15" x14ac:dyDescent="0.2">
      <c r="B377" s="70">
        <v>374</v>
      </c>
      <c r="C377" s="282">
        <v>3.5</v>
      </c>
      <c r="D377" s="283">
        <v>3.5</v>
      </c>
      <c r="E377" s="282">
        <v>3</v>
      </c>
      <c r="G377" s="70">
        <v>374</v>
      </c>
      <c r="H377" s="67">
        <f t="shared" si="73"/>
        <v>4</v>
      </c>
      <c r="I377" s="74">
        <f t="shared" si="74"/>
        <v>4</v>
      </c>
      <c r="J377" s="67">
        <f t="shared" si="75"/>
        <v>3.5</v>
      </c>
      <c r="K377" s="115"/>
      <c r="L377" s="70">
        <v>374</v>
      </c>
      <c r="M377" s="67">
        <f t="shared" si="70"/>
        <v>3.75</v>
      </c>
      <c r="N377" s="74">
        <f t="shared" si="71"/>
        <v>3.75</v>
      </c>
      <c r="O377" s="67">
        <f t="shared" si="72"/>
        <v>3.25</v>
      </c>
    </row>
    <row r="378" spans="2:15" x14ac:dyDescent="0.2">
      <c r="B378" s="70">
        <v>375</v>
      </c>
      <c r="C378" s="282">
        <v>3.5</v>
      </c>
      <c r="D378" s="283">
        <v>3.5</v>
      </c>
      <c r="E378" s="282">
        <v>3</v>
      </c>
      <c r="G378" s="70">
        <v>375</v>
      </c>
      <c r="H378" s="67">
        <f t="shared" si="73"/>
        <v>4</v>
      </c>
      <c r="I378" s="74">
        <f t="shared" si="74"/>
        <v>4</v>
      </c>
      <c r="J378" s="67">
        <f t="shared" si="75"/>
        <v>3.5</v>
      </c>
      <c r="K378" s="115"/>
      <c r="L378" s="70">
        <v>375</v>
      </c>
      <c r="M378" s="67">
        <f t="shared" si="70"/>
        <v>3.75</v>
      </c>
      <c r="N378" s="74">
        <f t="shared" si="71"/>
        <v>3.75</v>
      </c>
      <c r="O378" s="67">
        <f t="shared" si="72"/>
        <v>3.25</v>
      </c>
    </row>
    <row r="379" spans="2:15" x14ac:dyDescent="0.2">
      <c r="B379" s="70">
        <v>376</v>
      </c>
      <c r="C379" s="282">
        <v>3.5</v>
      </c>
      <c r="D379" s="283">
        <v>3.5</v>
      </c>
      <c r="E379" s="282">
        <v>3</v>
      </c>
      <c r="G379" s="70">
        <v>376</v>
      </c>
      <c r="H379" s="67">
        <f t="shared" si="73"/>
        <v>4</v>
      </c>
      <c r="I379" s="74">
        <f t="shared" si="74"/>
        <v>4</v>
      </c>
      <c r="J379" s="67">
        <f t="shared" si="75"/>
        <v>3.5</v>
      </c>
      <c r="K379" s="115"/>
      <c r="L379" s="70">
        <v>376</v>
      </c>
      <c r="M379" s="67">
        <f t="shared" si="70"/>
        <v>3.75</v>
      </c>
      <c r="N379" s="74">
        <f t="shared" si="71"/>
        <v>3.75</v>
      </c>
      <c r="O379" s="67">
        <f t="shared" si="72"/>
        <v>3.25</v>
      </c>
    </row>
    <row r="380" spans="2:15" x14ac:dyDescent="0.2">
      <c r="B380" s="70">
        <v>377</v>
      </c>
      <c r="C380" s="282">
        <v>3.5</v>
      </c>
      <c r="D380" s="283">
        <v>3.5</v>
      </c>
      <c r="E380" s="282">
        <v>3</v>
      </c>
      <c r="G380" s="70">
        <v>377</v>
      </c>
      <c r="H380" s="67">
        <f t="shared" si="73"/>
        <v>4</v>
      </c>
      <c r="I380" s="74">
        <f t="shared" si="74"/>
        <v>4</v>
      </c>
      <c r="J380" s="67">
        <f t="shared" si="75"/>
        <v>3.5</v>
      </c>
      <c r="K380" s="115"/>
      <c r="L380" s="70">
        <v>377</v>
      </c>
      <c r="M380" s="67">
        <f t="shared" si="70"/>
        <v>3.75</v>
      </c>
      <c r="N380" s="74">
        <f t="shared" si="71"/>
        <v>3.75</v>
      </c>
      <c r="O380" s="67">
        <f t="shared" si="72"/>
        <v>3.25</v>
      </c>
    </row>
    <row r="381" spans="2:15" x14ac:dyDescent="0.2">
      <c r="B381" s="70">
        <v>378</v>
      </c>
      <c r="C381" s="282">
        <v>3.5</v>
      </c>
      <c r="D381" s="283">
        <v>3.5</v>
      </c>
      <c r="E381" s="282">
        <v>3</v>
      </c>
      <c r="G381" s="70">
        <v>378</v>
      </c>
      <c r="H381" s="67">
        <f t="shared" si="73"/>
        <v>4</v>
      </c>
      <c r="I381" s="74">
        <f t="shared" si="74"/>
        <v>4</v>
      </c>
      <c r="J381" s="67">
        <f t="shared" si="75"/>
        <v>3.5</v>
      </c>
      <c r="K381" s="115"/>
      <c r="L381" s="70">
        <v>378</v>
      </c>
      <c r="M381" s="67">
        <f t="shared" si="70"/>
        <v>3.75</v>
      </c>
      <c r="N381" s="74">
        <f t="shared" si="71"/>
        <v>3.75</v>
      </c>
      <c r="O381" s="67">
        <f t="shared" si="72"/>
        <v>3.25</v>
      </c>
    </row>
    <row r="382" spans="2:15" x14ac:dyDescent="0.2">
      <c r="B382" s="70">
        <v>379</v>
      </c>
      <c r="C382" s="282">
        <v>3.5</v>
      </c>
      <c r="D382" s="283">
        <v>3.5</v>
      </c>
      <c r="E382" s="282">
        <v>3</v>
      </c>
      <c r="G382" s="70">
        <v>379</v>
      </c>
      <c r="H382" s="67">
        <f t="shared" si="73"/>
        <v>4</v>
      </c>
      <c r="I382" s="74">
        <f t="shared" si="74"/>
        <v>4</v>
      </c>
      <c r="J382" s="67">
        <f t="shared" si="75"/>
        <v>3.5</v>
      </c>
      <c r="K382" s="115"/>
      <c r="L382" s="70">
        <v>379</v>
      </c>
      <c r="M382" s="67">
        <f t="shared" si="70"/>
        <v>3.75</v>
      </c>
      <c r="N382" s="74">
        <f t="shared" si="71"/>
        <v>3.75</v>
      </c>
      <c r="O382" s="67">
        <f t="shared" si="72"/>
        <v>3.25</v>
      </c>
    </row>
    <row r="383" spans="2:15" x14ac:dyDescent="0.2">
      <c r="B383" s="70">
        <v>380</v>
      </c>
      <c r="C383" s="282">
        <v>3.5</v>
      </c>
      <c r="D383" s="283">
        <v>3.5</v>
      </c>
      <c r="E383" s="282">
        <v>3</v>
      </c>
      <c r="G383" s="70">
        <v>380</v>
      </c>
      <c r="H383" s="67">
        <f t="shared" si="73"/>
        <v>4</v>
      </c>
      <c r="I383" s="74">
        <f t="shared" si="74"/>
        <v>4</v>
      </c>
      <c r="J383" s="67">
        <f t="shared" si="75"/>
        <v>3.5</v>
      </c>
      <c r="K383" s="115"/>
      <c r="L383" s="70">
        <v>380</v>
      </c>
      <c r="M383" s="67">
        <f t="shared" si="70"/>
        <v>3.75</v>
      </c>
      <c r="N383" s="74">
        <f t="shared" si="71"/>
        <v>3.75</v>
      </c>
      <c r="O383" s="67">
        <f t="shared" si="72"/>
        <v>3.25</v>
      </c>
    </row>
    <row r="384" spans="2:15" x14ac:dyDescent="0.2">
      <c r="B384" s="70">
        <v>381</v>
      </c>
      <c r="C384" s="282">
        <v>3.5</v>
      </c>
      <c r="D384" s="283">
        <v>3.5</v>
      </c>
      <c r="E384" s="282">
        <v>3</v>
      </c>
      <c r="G384" s="70">
        <v>381</v>
      </c>
      <c r="H384" s="67">
        <f t="shared" si="73"/>
        <v>4</v>
      </c>
      <c r="I384" s="74">
        <f t="shared" si="74"/>
        <v>4</v>
      </c>
      <c r="J384" s="67">
        <f t="shared" si="75"/>
        <v>3.5</v>
      </c>
      <c r="K384" s="115"/>
      <c r="L384" s="70">
        <v>381</v>
      </c>
      <c r="M384" s="67">
        <f t="shared" si="70"/>
        <v>3.75</v>
      </c>
      <c r="N384" s="74">
        <f t="shared" si="71"/>
        <v>3.75</v>
      </c>
      <c r="O384" s="67">
        <f t="shared" si="72"/>
        <v>3.25</v>
      </c>
    </row>
    <row r="385" spans="2:15" x14ac:dyDescent="0.2">
      <c r="B385" s="70">
        <v>382</v>
      </c>
      <c r="C385" s="282">
        <v>3.5</v>
      </c>
      <c r="D385" s="283">
        <v>3.5</v>
      </c>
      <c r="E385" s="282">
        <v>3</v>
      </c>
      <c r="G385" s="70">
        <v>382</v>
      </c>
      <c r="H385" s="67">
        <f t="shared" si="73"/>
        <v>4</v>
      </c>
      <c r="I385" s="74">
        <f t="shared" si="74"/>
        <v>4</v>
      </c>
      <c r="J385" s="67">
        <f t="shared" si="75"/>
        <v>3.5</v>
      </c>
      <c r="K385" s="115"/>
      <c r="L385" s="70">
        <v>382</v>
      </c>
      <c r="M385" s="67">
        <f t="shared" si="70"/>
        <v>3.75</v>
      </c>
      <c r="N385" s="74">
        <f t="shared" si="71"/>
        <v>3.75</v>
      </c>
      <c r="O385" s="67">
        <f t="shared" si="72"/>
        <v>3.25</v>
      </c>
    </row>
    <row r="386" spans="2:15" x14ac:dyDescent="0.2">
      <c r="B386" s="70">
        <v>383</v>
      </c>
      <c r="C386" s="282">
        <v>3.5</v>
      </c>
      <c r="D386" s="283">
        <v>3.5</v>
      </c>
      <c r="E386" s="282">
        <v>3</v>
      </c>
      <c r="G386" s="70">
        <v>383</v>
      </c>
      <c r="H386" s="67">
        <f t="shared" si="73"/>
        <v>4</v>
      </c>
      <c r="I386" s="74">
        <f t="shared" si="74"/>
        <v>4</v>
      </c>
      <c r="J386" s="67">
        <f t="shared" si="75"/>
        <v>3.5</v>
      </c>
      <c r="K386" s="115"/>
      <c r="L386" s="70">
        <v>383</v>
      </c>
      <c r="M386" s="67">
        <f t="shared" si="70"/>
        <v>3.75</v>
      </c>
      <c r="N386" s="74">
        <f t="shared" si="71"/>
        <v>3.75</v>
      </c>
      <c r="O386" s="67">
        <f t="shared" si="72"/>
        <v>3.25</v>
      </c>
    </row>
    <row r="387" spans="2:15" x14ac:dyDescent="0.2">
      <c r="B387" s="70">
        <v>384</v>
      </c>
      <c r="C387" s="282">
        <v>3.5</v>
      </c>
      <c r="D387" s="283">
        <v>3.5</v>
      </c>
      <c r="E387" s="282">
        <v>3</v>
      </c>
      <c r="G387" s="70">
        <v>384</v>
      </c>
      <c r="H387" s="67">
        <f t="shared" si="73"/>
        <v>4</v>
      </c>
      <c r="I387" s="74">
        <f t="shared" si="74"/>
        <v>4</v>
      </c>
      <c r="J387" s="67">
        <f t="shared" si="75"/>
        <v>3.5</v>
      </c>
      <c r="K387" s="115"/>
      <c r="L387" s="70">
        <v>384</v>
      </c>
      <c r="M387" s="67">
        <f t="shared" si="70"/>
        <v>3.75</v>
      </c>
      <c r="N387" s="74">
        <f t="shared" si="71"/>
        <v>3.75</v>
      </c>
      <c r="O387" s="67">
        <f t="shared" si="72"/>
        <v>3.25</v>
      </c>
    </row>
    <row r="388" spans="2:15" x14ac:dyDescent="0.2">
      <c r="B388" s="70">
        <v>385</v>
      </c>
      <c r="C388" s="282">
        <v>3.5</v>
      </c>
      <c r="D388" s="283">
        <v>3.5</v>
      </c>
      <c r="E388" s="282">
        <v>3</v>
      </c>
      <c r="G388" s="70">
        <v>385</v>
      </c>
      <c r="H388" s="67">
        <f t="shared" si="73"/>
        <v>4</v>
      </c>
      <c r="I388" s="74">
        <f t="shared" si="74"/>
        <v>4</v>
      </c>
      <c r="J388" s="67">
        <f t="shared" si="75"/>
        <v>3.5</v>
      </c>
      <c r="K388" s="115"/>
      <c r="L388" s="70">
        <v>385</v>
      </c>
      <c r="M388" s="67">
        <f t="shared" ref="M388:M503" si="76">C388+0.25</f>
        <v>3.75</v>
      </c>
      <c r="N388" s="74">
        <f t="shared" ref="N388:N503" si="77">D388+0.25</f>
        <v>3.75</v>
      </c>
      <c r="O388" s="67">
        <f t="shared" ref="O388:O503" si="78">E388+0.25</f>
        <v>3.25</v>
      </c>
    </row>
    <row r="389" spans="2:15" x14ac:dyDescent="0.2">
      <c r="B389" s="70">
        <v>386</v>
      </c>
      <c r="C389" s="282">
        <v>3.5</v>
      </c>
      <c r="D389" s="283">
        <v>3.5</v>
      </c>
      <c r="E389" s="282">
        <v>3</v>
      </c>
      <c r="G389" s="70">
        <v>386</v>
      </c>
      <c r="H389" s="67">
        <f t="shared" si="73"/>
        <v>4</v>
      </c>
      <c r="I389" s="74">
        <f t="shared" si="74"/>
        <v>4</v>
      </c>
      <c r="J389" s="67">
        <f t="shared" si="75"/>
        <v>3.5</v>
      </c>
      <c r="K389" s="115"/>
      <c r="L389" s="70">
        <v>386</v>
      </c>
      <c r="M389" s="67">
        <f t="shared" si="76"/>
        <v>3.75</v>
      </c>
      <c r="N389" s="74">
        <f t="shared" si="77"/>
        <v>3.75</v>
      </c>
      <c r="O389" s="67">
        <f t="shared" si="78"/>
        <v>3.25</v>
      </c>
    </row>
    <row r="390" spans="2:15" x14ac:dyDescent="0.2">
      <c r="B390" s="70">
        <v>387</v>
      </c>
      <c r="C390" s="282">
        <v>3.5</v>
      </c>
      <c r="D390" s="283">
        <v>3.5</v>
      </c>
      <c r="E390" s="282">
        <v>3</v>
      </c>
      <c r="G390" s="70">
        <v>387</v>
      </c>
      <c r="H390" s="67">
        <f t="shared" ref="H390:H503" si="79">C390+0.5</f>
        <v>4</v>
      </c>
      <c r="I390" s="74">
        <f t="shared" ref="I390:I503" si="80">D390+0.5</f>
        <v>4</v>
      </c>
      <c r="J390" s="67">
        <f t="shared" ref="J390:J503" si="81">E390+0.5</f>
        <v>3.5</v>
      </c>
      <c r="K390" s="115"/>
      <c r="L390" s="70">
        <v>387</v>
      </c>
      <c r="M390" s="67">
        <f t="shared" si="76"/>
        <v>3.75</v>
      </c>
      <c r="N390" s="74">
        <f t="shared" si="77"/>
        <v>3.75</v>
      </c>
      <c r="O390" s="67">
        <f t="shared" si="78"/>
        <v>3.25</v>
      </c>
    </row>
    <row r="391" spans="2:15" x14ac:dyDescent="0.2">
      <c r="B391" s="70">
        <v>388</v>
      </c>
      <c r="C391" s="282">
        <v>3.5</v>
      </c>
      <c r="D391" s="283">
        <v>3.5</v>
      </c>
      <c r="E391" s="282">
        <v>3</v>
      </c>
      <c r="G391" s="70">
        <v>388</v>
      </c>
      <c r="H391" s="67">
        <f t="shared" si="79"/>
        <v>4</v>
      </c>
      <c r="I391" s="74">
        <f t="shared" si="80"/>
        <v>4</v>
      </c>
      <c r="J391" s="67">
        <f t="shared" si="81"/>
        <v>3.5</v>
      </c>
      <c r="K391" s="115"/>
      <c r="L391" s="70">
        <v>388</v>
      </c>
      <c r="M391" s="67">
        <f t="shared" si="76"/>
        <v>3.75</v>
      </c>
      <c r="N391" s="74">
        <f t="shared" si="77"/>
        <v>3.75</v>
      </c>
      <c r="O391" s="67">
        <f t="shared" si="78"/>
        <v>3.25</v>
      </c>
    </row>
    <row r="392" spans="2:15" x14ac:dyDescent="0.2">
      <c r="B392" s="70">
        <v>389</v>
      </c>
      <c r="C392" s="282">
        <v>3.5</v>
      </c>
      <c r="D392" s="283">
        <v>3.5</v>
      </c>
      <c r="E392" s="282">
        <v>3</v>
      </c>
      <c r="G392" s="70">
        <v>389</v>
      </c>
      <c r="H392" s="67">
        <f t="shared" si="79"/>
        <v>4</v>
      </c>
      <c r="I392" s="74">
        <f t="shared" si="80"/>
        <v>4</v>
      </c>
      <c r="J392" s="67">
        <f t="shared" si="81"/>
        <v>3.5</v>
      </c>
      <c r="K392" s="115"/>
      <c r="L392" s="70">
        <v>389</v>
      </c>
      <c r="M392" s="67">
        <f t="shared" si="76"/>
        <v>3.75</v>
      </c>
      <c r="N392" s="74">
        <f t="shared" si="77"/>
        <v>3.75</v>
      </c>
      <c r="O392" s="67">
        <f t="shared" si="78"/>
        <v>3.25</v>
      </c>
    </row>
    <row r="393" spans="2:15" x14ac:dyDescent="0.2">
      <c r="B393" s="70">
        <v>390</v>
      </c>
      <c r="C393" s="282">
        <v>3.5</v>
      </c>
      <c r="D393" s="283">
        <v>3.5</v>
      </c>
      <c r="E393" s="282">
        <v>3</v>
      </c>
      <c r="G393" s="70">
        <v>390</v>
      </c>
      <c r="H393" s="67">
        <f t="shared" si="79"/>
        <v>4</v>
      </c>
      <c r="I393" s="74">
        <f t="shared" si="80"/>
        <v>4</v>
      </c>
      <c r="J393" s="67">
        <f t="shared" si="81"/>
        <v>3.5</v>
      </c>
      <c r="K393" s="115"/>
      <c r="L393" s="70">
        <v>390</v>
      </c>
      <c r="M393" s="67">
        <f t="shared" si="76"/>
        <v>3.75</v>
      </c>
      <c r="N393" s="74">
        <f t="shared" si="77"/>
        <v>3.75</v>
      </c>
      <c r="O393" s="67">
        <f t="shared" si="78"/>
        <v>3.25</v>
      </c>
    </row>
    <row r="394" spans="2:15" x14ac:dyDescent="0.2">
      <c r="B394" s="70">
        <v>391</v>
      </c>
      <c r="C394" s="282">
        <v>3.5</v>
      </c>
      <c r="D394" s="283">
        <v>3.5</v>
      </c>
      <c r="E394" s="282">
        <v>3</v>
      </c>
      <c r="G394" s="70">
        <v>391</v>
      </c>
      <c r="H394" s="67">
        <f t="shared" si="79"/>
        <v>4</v>
      </c>
      <c r="I394" s="74">
        <f t="shared" si="80"/>
        <v>4</v>
      </c>
      <c r="J394" s="67">
        <f t="shared" si="81"/>
        <v>3.5</v>
      </c>
      <c r="K394" s="115"/>
      <c r="L394" s="70">
        <v>391</v>
      </c>
      <c r="M394" s="67">
        <f t="shared" si="76"/>
        <v>3.75</v>
      </c>
      <c r="N394" s="74">
        <f t="shared" si="77"/>
        <v>3.75</v>
      </c>
      <c r="O394" s="67">
        <f t="shared" si="78"/>
        <v>3.25</v>
      </c>
    </row>
    <row r="395" spans="2:15" x14ac:dyDescent="0.2">
      <c r="B395" s="70">
        <v>392</v>
      </c>
      <c r="C395" s="282">
        <v>3.5</v>
      </c>
      <c r="D395" s="283">
        <v>3.5</v>
      </c>
      <c r="E395" s="282">
        <v>3</v>
      </c>
      <c r="G395" s="70">
        <v>392</v>
      </c>
      <c r="H395" s="67">
        <f t="shared" si="79"/>
        <v>4</v>
      </c>
      <c r="I395" s="74">
        <f t="shared" si="80"/>
        <v>4</v>
      </c>
      <c r="J395" s="67">
        <f t="shared" si="81"/>
        <v>3.5</v>
      </c>
      <c r="K395" s="115"/>
      <c r="L395" s="70">
        <v>392</v>
      </c>
      <c r="M395" s="67">
        <f t="shared" si="76"/>
        <v>3.75</v>
      </c>
      <c r="N395" s="74">
        <f t="shared" si="77"/>
        <v>3.75</v>
      </c>
      <c r="O395" s="67">
        <f t="shared" si="78"/>
        <v>3.25</v>
      </c>
    </row>
    <row r="396" spans="2:15" x14ac:dyDescent="0.2">
      <c r="B396" s="70">
        <v>393</v>
      </c>
      <c r="C396" s="282">
        <v>3.5</v>
      </c>
      <c r="D396" s="283">
        <v>3.5</v>
      </c>
      <c r="E396" s="282">
        <v>3</v>
      </c>
      <c r="G396" s="70">
        <v>393</v>
      </c>
      <c r="H396" s="67">
        <f t="shared" si="79"/>
        <v>4</v>
      </c>
      <c r="I396" s="74">
        <f t="shared" si="80"/>
        <v>4</v>
      </c>
      <c r="J396" s="67">
        <f t="shared" si="81"/>
        <v>3.5</v>
      </c>
      <c r="K396" s="115"/>
      <c r="L396" s="70">
        <v>393</v>
      </c>
      <c r="M396" s="67">
        <f t="shared" si="76"/>
        <v>3.75</v>
      </c>
      <c r="N396" s="74">
        <f t="shared" si="77"/>
        <v>3.75</v>
      </c>
      <c r="O396" s="67">
        <f t="shared" si="78"/>
        <v>3.25</v>
      </c>
    </row>
    <row r="397" spans="2:15" x14ac:dyDescent="0.2">
      <c r="B397" s="70">
        <v>394</v>
      </c>
      <c r="C397" s="282">
        <v>3.5</v>
      </c>
      <c r="D397" s="283">
        <v>3.5</v>
      </c>
      <c r="E397" s="282">
        <v>3</v>
      </c>
      <c r="G397" s="70">
        <v>394</v>
      </c>
      <c r="H397" s="67">
        <f t="shared" si="79"/>
        <v>4</v>
      </c>
      <c r="I397" s="74">
        <f t="shared" si="80"/>
        <v>4</v>
      </c>
      <c r="J397" s="67">
        <f t="shared" si="81"/>
        <v>3.5</v>
      </c>
      <c r="K397" s="115"/>
      <c r="L397" s="70">
        <v>394</v>
      </c>
      <c r="M397" s="67">
        <f t="shared" si="76"/>
        <v>3.75</v>
      </c>
      <c r="N397" s="74">
        <f t="shared" si="77"/>
        <v>3.75</v>
      </c>
      <c r="O397" s="67">
        <f t="shared" si="78"/>
        <v>3.25</v>
      </c>
    </row>
    <row r="398" spans="2:15" x14ac:dyDescent="0.2">
      <c r="B398" s="70">
        <v>395</v>
      </c>
      <c r="C398" s="282">
        <v>3.5</v>
      </c>
      <c r="D398" s="283">
        <v>3.5</v>
      </c>
      <c r="E398" s="282">
        <v>3</v>
      </c>
      <c r="G398" s="70">
        <v>395</v>
      </c>
      <c r="H398" s="67">
        <f t="shared" si="79"/>
        <v>4</v>
      </c>
      <c r="I398" s="74">
        <f t="shared" si="80"/>
        <v>4</v>
      </c>
      <c r="J398" s="67">
        <f t="shared" si="81"/>
        <v>3.5</v>
      </c>
      <c r="K398" s="115"/>
      <c r="L398" s="70">
        <v>395</v>
      </c>
      <c r="M398" s="67">
        <f t="shared" si="76"/>
        <v>3.75</v>
      </c>
      <c r="N398" s="74">
        <f t="shared" si="77"/>
        <v>3.75</v>
      </c>
      <c r="O398" s="67">
        <f t="shared" si="78"/>
        <v>3.25</v>
      </c>
    </row>
    <row r="399" spans="2:15" x14ac:dyDescent="0.2">
      <c r="B399" s="70">
        <v>396</v>
      </c>
      <c r="C399" s="282">
        <v>3.5</v>
      </c>
      <c r="D399" s="283">
        <v>3.5</v>
      </c>
      <c r="E399" s="282">
        <v>3</v>
      </c>
      <c r="G399" s="70">
        <v>396</v>
      </c>
      <c r="H399" s="67">
        <f t="shared" si="79"/>
        <v>4</v>
      </c>
      <c r="I399" s="74">
        <f t="shared" si="80"/>
        <v>4</v>
      </c>
      <c r="J399" s="67">
        <f t="shared" si="81"/>
        <v>3.5</v>
      </c>
      <c r="K399" s="115"/>
      <c r="L399" s="70">
        <v>396</v>
      </c>
      <c r="M399" s="67">
        <f t="shared" si="76"/>
        <v>3.75</v>
      </c>
      <c r="N399" s="74">
        <f t="shared" si="77"/>
        <v>3.75</v>
      </c>
      <c r="O399" s="67">
        <f t="shared" si="78"/>
        <v>3.25</v>
      </c>
    </row>
    <row r="400" spans="2:15" x14ac:dyDescent="0.2">
      <c r="B400" s="70">
        <v>397</v>
      </c>
      <c r="C400" s="282">
        <v>3.5</v>
      </c>
      <c r="D400" s="283">
        <v>3.5</v>
      </c>
      <c r="E400" s="282">
        <v>3</v>
      </c>
      <c r="G400" s="70">
        <v>397</v>
      </c>
      <c r="H400" s="67">
        <f t="shared" si="79"/>
        <v>4</v>
      </c>
      <c r="I400" s="74">
        <f t="shared" si="80"/>
        <v>4</v>
      </c>
      <c r="J400" s="67">
        <f t="shared" si="81"/>
        <v>3.5</v>
      </c>
      <c r="K400" s="115"/>
      <c r="L400" s="70">
        <v>397</v>
      </c>
      <c r="M400" s="67">
        <f t="shared" si="76"/>
        <v>3.75</v>
      </c>
      <c r="N400" s="74">
        <f t="shared" si="77"/>
        <v>3.75</v>
      </c>
      <c r="O400" s="67">
        <f t="shared" si="78"/>
        <v>3.25</v>
      </c>
    </row>
    <row r="401" spans="2:15" x14ac:dyDescent="0.2">
      <c r="B401" s="70">
        <v>398</v>
      </c>
      <c r="C401" s="282">
        <v>3.5</v>
      </c>
      <c r="D401" s="283">
        <v>3.5</v>
      </c>
      <c r="E401" s="282">
        <v>3</v>
      </c>
      <c r="G401" s="70">
        <v>398</v>
      </c>
      <c r="H401" s="67">
        <f t="shared" si="79"/>
        <v>4</v>
      </c>
      <c r="I401" s="74">
        <f t="shared" si="80"/>
        <v>4</v>
      </c>
      <c r="J401" s="67">
        <f t="shared" si="81"/>
        <v>3.5</v>
      </c>
      <c r="K401" s="115"/>
      <c r="L401" s="70">
        <v>398</v>
      </c>
      <c r="M401" s="67">
        <f t="shared" si="76"/>
        <v>3.75</v>
      </c>
      <c r="N401" s="74">
        <f t="shared" si="77"/>
        <v>3.75</v>
      </c>
      <c r="O401" s="67">
        <f t="shared" si="78"/>
        <v>3.25</v>
      </c>
    </row>
    <row r="402" spans="2:15" x14ac:dyDescent="0.2">
      <c r="B402" s="70">
        <v>399</v>
      </c>
      <c r="C402" s="282">
        <v>3.5</v>
      </c>
      <c r="D402" s="283">
        <v>3.5</v>
      </c>
      <c r="E402" s="282">
        <v>3</v>
      </c>
      <c r="G402" s="70">
        <v>399</v>
      </c>
      <c r="H402" s="67">
        <f t="shared" si="79"/>
        <v>4</v>
      </c>
      <c r="I402" s="74">
        <f t="shared" si="80"/>
        <v>4</v>
      </c>
      <c r="J402" s="67">
        <f t="shared" si="81"/>
        <v>3.5</v>
      </c>
      <c r="K402" s="115"/>
      <c r="L402" s="70">
        <v>399</v>
      </c>
      <c r="M402" s="67">
        <f t="shared" si="76"/>
        <v>3.75</v>
      </c>
      <c r="N402" s="74">
        <f t="shared" si="77"/>
        <v>3.75</v>
      </c>
      <c r="O402" s="67">
        <f t="shared" si="78"/>
        <v>3.25</v>
      </c>
    </row>
    <row r="403" spans="2:15" x14ac:dyDescent="0.2">
      <c r="B403" s="70">
        <v>400</v>
      </c>
      <c r="C403" s="282">
        <v>3.5</v>
      </c>
      <c r="D403" s="283">
        <v>3.5</v>
      </c>
      <c r="E403" s="282">
        <v>3</v>
      </c>
      <c r="G403" s="70">
        <v>400</v>
      </c>
      <c r="H403" s="67">
        <f t="shared" ref="H403:H466" si="82">C403+0.5</f>
        <v>4</v>
      </c>
      <c r="I403" s="74">
        <f t="shared" ref="I403:I466" si="83">D403+0.5</f>
        <v>4</v>
      </c>
      <c r="J403" s="67">
        <f t="shared" ref="J403:J466" si="84">E403+0.5</f>
        <v>3.5</v>
      </c>
      <c r="K403" s="115"/>
      <c r="L403" s="70">
        <v>400</v>
      </c>
      <c r="M403" s="67">
        <f t="shared" ref="M403:M466" si="85">C403+0.25</f>
        <v>3.75</v>
      </c>
      <c r="N403" s="74">
        <f t="shared" ref="N403:N466" si="86">D403+0.25</f>
        <v>3.75</v>
      </c>
      <c r="O403" s="67">
        <f t="shared" ref="O403:O466" si="87">E403+0.25</f>
        <v>3.25</v>
      </c>
    </row>
    <row r="404" spans="2:15" x14ac:dyDescent="0.2">
      <c r="B404" s="70">
        <v>401</v>
      </c>
      <c r="C404" s="282">
        <v>3.5</v>
      </c>
      <c r="D404" s="283">
        <v>3.5</v>
      </c>
      <c r="E404" s="282">
        <v>3</v>
      </c>
      <c r="G404" s="70">
        <v>401</v>
      </c>
      <c r="H404" s="67">
        <f t="shared" si="82"/>
        <v>4</v>
      </c>
      <c r="I404" s="74">
        <f t="shared" si="83"/>
        <v>4</v>
      </c>
      <c r="J404" s="67">
        <f t="shared" si="84"/>
        <v>3.5</v>
      </c>
      <c r="K404" s="115"/>
      <c r="L404" s="70">
        <v>401</v>
      </c>
      <c r="M404" s="67">
        <f t="shared" si="85"/>
        <v>3.75</v>
      </c>
      <c r="N404" s="74">
        <f t="shared" si="86"/>
        <v>3.75</v>
      </c>
      <c r="O404" s="67">
        <f t="shared" si="87"/>
        <v>3.25</v>
      </c>
    </row>
    <row r="405" spans="2:15" x14ac:dyDescent="0.2">
      <c r="B405" s="70">
        <v>402</v>
      </c>
      <c r="C405" s="282">
        <v>3.5</v>
      </c>
      <c r="D405" s="283">
        <v>3.5</v>
      </c>
      <c r="E405" s="282">
        <v>3</v>
      </c>
      <c r="G405" s="70">
        <v>402</v>
      </c>
      <c r="H405" s="67">
        <f t="shared" si="82"/>
        <v>4</v>
      </c>
      <c r="I405" s="74">
        <f t="shared" si="83"/>
        <v>4</v>
      </c>
      <c r="J405" s="67">
        <f t="shared" si="84"/>
        <v>3.5</v>
      </c>
      <c r="K405" s="115"/>
      <c r="L405" s="70">
        <v>402</v>
      </c>
      <c r="M405" s="67">
        <f t="shared" si="85"/>
        <v>3.75</v>
      </c>
      <c r="N405" s="74">
        <f t="shared" si="86"/>
        <v>3.75</v>
      </c>
      <c r="O405" s="67">
        <f t="shared" si="87"/>
        <v>3.25</v>
      </c>
    </row>
    <row r="406" spans="2:15" x14ac:dyDescent="0.2">
      <c r="B406" s="70">
        <v>403</v>
      </c>
      <c r="C406" s="282">
        <v>3.5</v>
      </c>
      <c r="D406" s="283">
        <v>3.5</v>
      </c>
      <c r="E406" s="282">
        <v>3</v>
      </c>
      <c r="G406" s="70">
        <v>403</v>
      </c>
      <c r="H406" s="67">
        <f t="shared" si="82"/>
        <v>4</v>
      </c>
      <c r="I406" s="74">
        <f t="shared" si="83"/>
        <v>4</v>
      </c>
      <c r="J406" s="67">
        <f t="shared" si="84"/>
        <v>3.5</v>
      </c>
      <c r="K406" s="115"/>
      <c r="L406" s="70">
        <v>403</v>
      </c>
      <c r="M406" s="67">
        <f t="shared" si="85"/>
        <v>3.75</v>
      </c>
      <c r="N406" s="74">
        <f t="shared" si="86"/>
        <v>3.75</v>
      </c>
      <c r="O406" s="67">
        <f t="shared" si="87"/>
        <v>3.25</v>
      </c>
    </row>
    <row r="407" spans="2:15" x14ac:dyDescent="0.2">
      <c r="B407" s="70">
        <v>404</v>
      </c>
      <c r="C407" s="282">
        <v>3.5</v>
      </c>
      <c r="D407" s="283">
        <v>3.5</v>
      </c>
      <c r="E407" s="282">
        <v>3</v>
      </c>
      <c r="G407" s="70">
        <v>404</v>
      </c>
      <c r="H407" s="67">
        <f t="shared" si="82"/>
        <v>4</v>
      </c>
      <c r="I407" s="74">
        <f t="shared" si="83"/>
        <v>4</v>
      </c>
      <c r="J407" s="67">
        <f t="shared" si="84"/>
        <v>3.5</v>
      </c>
      <c r="K407" s="115"/>
      <c r="L407" s="70">
        <v>404</v>
      </c>
      <c r="M407" s="67">
        <f t="shared" si="85"/>
        <v>3.75</v>
      </c>
      <c r="N407" s="74">
        <f t="shared" si="86"/>
        <v>3.75</v>
      </c>
      <c r="O407" s="67">
        <f t="shared" si="87"/>
        <v>3.25</v>
      </c>
    </row>
    <row r="408" spans="2:15" x14ac:dyDescent="0.2">
      <c r="B408" s="70">
        <v>405</v>
      </c>
      <c r="C408" s="282">
        <v>3.5</v>
      </c>
      <c r="D408" s="283">
        <v>3.5</v>
      </c>
      <c r="E408" s="282">
        <v>3</v>
      </c>
      <c r="G408" s="70">
        <v>405</v>
      </c>
      <c r="H408" s="67">
        <f t="shared" si="82"/>
        <v>4</v>
      </c>
      <c r="I408" s="74">
        <f t="shared" si="83"/>
        <v>4</v>
      </c>
      <c r="J408" s="67">
        <f t="shared" si="84"/>
        <v>3.5</v>
      </c>
      <c r="K408" s="115"/>
      <c r="L408" s="70">
        <v>405</v>
      </c>
      <c r="M408" s="67">
        <f t="shared" si="85"/>
        <v>3.75</v>
      </c>
      <c r="N408" s="74">
        <f t="shared" si="86"/>
        <v>3.75</v>
      </c>
      <c r="O408" s="67">
        <f t="shared" si="87"/>
        <v>3.25</v>
      </c>
    </row>
    <row r="409" spans="2:15" x14ac:dyDescent="0.2">
      <c r="B409" s="70">
        <v>406</v>
      </c>
      <c r="C409" s="282">
        <v>3.5</v>
      </c>
      <c r="D409" s="283">
        <v>3.5</v>
      </c>
      <c r="E409" s="282">
        <v>3</v>
      </c>
      <c r="G409" s="70">
        <v>406</v>
      </c>
      <c r="H409" s="67">
        <f t="shared" si="82"/>
        <v>4</v>
      </c>
      <c r="I409" s="74">
        <f t="shared" si="83"/>
        <v>4</v>
      </c>
      <c r="J409" s="67">
        <f t="shared" si="84"/>
        <v>3.5</v>
      </c>
      <c r="K409" s="115"/>
      <c r="L409" s="70">
        <v>406</v>
      </c>
      <c r="M409" s="67">
        <f t="shared" si="85"/>
        <v>3.75</v>
      </c>
      <c r="N409" s="74">
        <f t="shared" si="86"/>
        <v>3.75</v>
      </c>
      <c r="O409" s="67">
        <f t="shared" si="87"/>
        <v>3.25</v>
      </c>
    </row>
    <row r="410" spans="2:15" x14ac:dyDescent="0.2">
      <c r="B410" s="70">
        <v>407</v>
      </c>
      <c r="C410" s="282">
        <v>3.5</v>
      </c>
      <c r="D410" s="283">
        <v>3.5</v>
      </c>
      <c r="E410" s="282">
        <v>3</v>
      </c>
      <c r="G410" s="70">
        <v>407</v>
      </c>
      <c r="H410" s="67">
        <f t="shared" si="82"/>
        <v>4</v>
      </c>
      <c r="I410" s="74">
        <f t="shared" si="83"/>
        <v>4</v>
      </c>
      <c r="J410" s="67">
        <f t="shared" si="84"/>
        <v>3.5</v>
      </c>
      <c r="K410" s="115"/>
      <c r="L410" s="70">
        <v>407</v>
      </c>
      <c r="M410" s="67">
        <f t="shared" si="85"/>
        <v>3.75</v>
      </c>
      <c r="N410" s="74">
        <f t="shared" si="86"/>
        <v>3.75</v>
      </c>
      <c r="O410" s="67">
        <f t="shared" si="87"/>
        <v>3.25</v>
      </c>
    </row>
    <row r="411" spans="2:15" x14ac:dyDescent="0.2">
      <c r="B411" s="70">
        <v>408</v>
      </c>
      <c r="C411" s="282">
        <v>3.5</v>
      </c>
      <c r="D411" s="283">
        <v>3.5</v>
      </c>
      <c r="E411" s="282">
        <v>3</v>
      </c>
      <c r="G411" s="70">
        <v>408</v>
      </c>
      <c r="H411" s="67">
        <f t="shared" si="82"/>
        <v>4</v>
      </c>
      <c r="I411" s="74">
        <f t="shared" si="83"/>
        <v>4</v>
      </c>
      <c r="J411" s="67">
        <f t="shared" si="84"/>
        <v>3.5</v>
      </c>
      <c r="K411" s="115"/>
      <c r="L411" s="70">
        <v>408</v>
      </c>
      <c r="M411" s="67">
        <f t="shared" si="85"/>
        <v>3.75</v>
      </c>
      <c r="N411" s="74">
        <f t="shared" si="86"/>
        <v>3.75</v>
      </c>
      <c r="O411" s="67">
        <f t="shared" si="87"/>
        <v>3.25</v>
      </c>
    </row>
    <row r="412" spans="2:15" x14ac:dyDescent="0.2">
      <c r="B412" s="70">
        <v>409</v>
      </c>
      <c r="C412" s="282">
        <v>3.5</v>
      </c>
      <c r="D412" s="283">
        <v>3.5</v>
      </c>
      <c r="E412" s="282">
        <v>3</v>
      </c>
      <c r="G412" s="70">
        <v>409</v>
      </c>
      <c r="H412" s="67">
        <f t="shared" si="82"/>
        <v>4</v>
      </c>
      <c r="I412" s="74">
        <f t="shared" si="83"/>
        <v>4</v>
      </c>
      <c r="J412" s="67">
        <f t="shared" si="84"/>
        <v>3.5</v>
      </c>
      <c r="K412" s="115"/>
      <c r="L412" s="70">
        <v>409</v>
      </c>
      <c r="M412" s="67">
        <f t="shared" si="85"/>
        <v>3.75</v>
      </c>
      <c r="N412" s="74">
        <f t="shared" si="86"/>
        <v>3.75</v>
      </c>
      <c r="O412" s="67">
        <f t="shared" si="87"/>
        <v>3.25</v>
      </c>
    </row>
    <row r="413" spans="2:15" x14ac:dyDescent="0.2">
      <c r="B413" s="70">
        <v>410</v>
      </c>
      <c r="C413" s="282">
        <v>3.5</v>
      </c>
      <c r="D413" s="283">
        <v>3.5</v>
      </c>
      <c r="E413" s="282">
        <v>3</v>
      </c>
      <c r="G413" s="70">
        <v>410</v>
      </c>
      <c r="H413" s="67">
        <f t="shared" si="82"/>
        <v>4</v>
      </c>
      <c r="I413" s="74">
        <f t="shared" si="83"/>
        <v>4</v>
      </c>
      <c r="J413" s="67">
        <f t="shared" si="84"/>
        <v>3.5</v>
      </c>
      <c r="K413" s="115"/>
      <c r="L413" s="70">
        <v>410</v>
      </c>
      <c r="M413" s="67">
        <f t="shared" si="85"/>
        <v>3.75</v>
      </c>
      <c r="N413" s="74">
        <f t="shared" si="86"/>
        <v>3.75</v>
      </c>
      <c r="O413" s="67">
        <f t="shared" si="87"/>
        <v>3.25</v>
      </c>
    </row>
    <row r="414" spans="2:15" x14ac:dyDescent="0.2">
      <c r="B414" s="70">
        <v>411</v>
      </c>
      <c r="C414" s="282">
        <v>3.5</v>
      </c>
      <c r="D414" s="283">
        <v>3.5</v>
      </c>
      <c r="E414" s="282">
        <v>3</v>
      </c>
      <c r="G414" s="70">
        <v>411</v>
      </c>
      <c r="H414" s="67">
        <f t="shared" si="82"/>
        <v>4</v>
      </c>
      <c r="I414" s="74">
        <f t="shared" si="83"/>
        <v>4</v>
      </c>
      <c r="J414" s="67">
        <f t="shared" si="84"/>
        <v>3.5</v>
      </c>
      <c r="K414" s="115"/>
      <c r="L414" s="70">
        <v>411</v>
      </c>
      <c r="M414" s="67">
        <f t="shared" si="85"/>
        <v>3.75</v>
      </c>
      <c r="N414" s="74">
        <f t="shared" si="86"/>
        <v>3.75</v>
      </c>
      <c r="O414" s="67">
        <f t="shared" si="87"/>
        <v>3.25</v>
      </c>
    </row>
    <row r="415" spans="2:15" x14ac:dyDescent="0.2">
      <c r="B415" s="70">
        <v>412</v>
      </c>
      <c r="C415" s="282">
        <v>3.5</v>
      </c>
      <c r="D415" s="283">
        <v>3.5</v>
      </c>
      <c r="E415" s="282">
        <v>3</v>
      </c>
      <c r="G415" s="70">
        <v>412</v>
      </c>
      <c r="H415" s="67">
        <f t="shared" si="82"/>
        <v>4</v>
      </c>
      <c r="I415" s="74">
        <f t="shared" si="83"/>
        <v>4</v>
      </c>
      <c r="J415" s="67">
        <f t="shared" si="84"/>
        <v>3.5</v>
      </c>
      <c r="K415" s="115"/>
      <c r="L415" s="70">
        <v>412</v>
      </c>
      <c r="M415" s="67">
        <f t="shared" si="85"/>
        <v>3.75</v>
      </c>
      <c r="N415" s="74">
        <f t="shared" si="86"/>
        <v>3.75</v>
      </c>
      <c r="O415" s="67">
        <f t="shared" si="87"/>
        <v>3.25</v>
      </c>
    </row>
    <row r="416" spans="2:15" x14ac:dyDescent="0.2">
      <c r="B416" s="70">
        <v>413</v>
      </c>
      <c r="C416" s="282">
        <v>3.5</v>
      </c>
      <c r="D416" s="283">
        <v>3.5</v>
      </c>
      <c r="E416" s="282">
        <v>3</v>
      </c>
      <c r="G416" s="70">
        <v>413</v>
      </c>
      <c r="H416" s="67">
        <f t="shared" si="82"/>
        <v>4</v>
      </c>
      <c r="I416" s="74">
        <f t="shared" si="83"/>
        <v>4</v>
      </c>
      <c r="J416" s="67">
        <f t="shared" si="84"/>
        <v>3.5</v>
      </c>
      <c r="K416" s="115"/>
      <c r="L416" s="70">
        <v>413</v>
      </c>
      <c r="M416" s="67">
        <f t="shared" si="85"/>
        <v>3.75</v>
      </c>
      <c r="N416" s="74">
        <f t="shared" si="86"/>
        <v>3.75</v>
      </c>
      <c r="O416" s="67">
        <f t="shared" si="87"/>
        <v>3.25</v>
      </c>
    </row>
    <row r="417" spans="2:15" x14ac:dyDescent="0.2">
      <c r="B417" s="70">
        <v>414</v>
      </c>
      <c r="C417" s="282">
        <v>3.5</v>
      </c>
      <c r="D417" s="283">
        <v>3.5</v>
      </c>
      <c r="E417" s="282">
        <v>3</v>
      </c>
      <c r="G417" s="70">
        <v>414</v>
      </c>
      <c r="H417" s="67">
        <f t="shared" si="82"/>
        <v>4</v>
      </c>
      <c r="I417" s="74">
        <f t="shared" si="83"/>
        <v>4</v>
      </c>
      <c r="J417" s="67">
        <f t="shared" si="84"/>
        <v>3.5</v>
      </c>
      <c r="K417" s="115"/>
      <c r="L417" s="70">
        <v>414</v>
      </c>
      <c r="M417" s="67">
        <f t="shared" si="85"/>
        <v>3.75</v>
      </c>
      <c r="N417" s="74">
        <f t="shared" si="86"/>
        <v>3.75</v>
      </c>
      <c r="O417" s="67">
        <f t="shared" si="87"/>
        <v>3.25</v>
      </c>
    </row>
    <row r="418" spans="2:15" x14ac:dyDescent="0.2">
      <c r="B418" s="70">
        <v>415</v>
      </c>
      <c r="C418" s="282">
        <v>3.5</v>
      </c>
      <c r="D418" s="283">
        <v>3.5</v>
      </c>
      <c r="E418" s="282">
        <v>3</v>
      </c>
      <c r="G418" s="70">
        <v>415</v>
      </c>
      <c r="H418" s="67">
        <f t="shared" si="82"/>
        <v>4</v>
      </c>
      <c r="I418" s="74">
        <f t="shared" si="83"/>
        <v>4</v>
      </c>
      <c r="J418" s="67">
        <f t="shared" si="84"/>
        <v>3.5</v>
      </c>
      <c r="K418" s="115"/>
      <c r="L418" s="70">
        <v>415</v>
      </c>
      <c r="M418" s="67">
        <f t="shared" si="85"/>
        <v>3.75</v>
      </c>
      <c r="N418" s="74">
        <f t="shared" si="86"/>
        <v>3.75</v>
      </c>
      <c r="O418" s="67">
        <f t="shared" si="87"/>
        <v>3.25</v>
      </c>
    </row>
    <row r="419" spans="2:15" x14ac:dyDescent="0.2">
      <c r="B419" s="70">
        <v>416</v>
      </c>
      <c r="C419" s="282">
        <v>3.5</v>
      </c>
      <c r="D419" s="283">
        <v>3.5</v>
      </c>
      <c r="E419" s="282">
        <v>3</v>
      </c>
      <c r="G419" s="70">
        <v>416</v>
      </c>
      <c r="H419" s="67">
        <f t="shared" si="82"/>
        <v>4</v>
      </c>
      <c r="I419" s="74">
        <f t="shared" si="83"/>
        <v>4</v>
      </c>
      <c r="J419" s="67">
        <f t="shared" si="84"/>
        <v>3.5</v>
      </c>
      <c r="K419" s="115"/>
      <c r="L419" s="70">
        <v>416</v>
      </c>
      <c r="M419" s="67">
        <f t="shared" si="85"/>
        <v>3.75</v>
      </c>
      <c r="N419" s="74">
        <f t="shared" si="86"/>
        <v>3.75</v>
      </c>
      <c r="O419" s="67">
        <f t="shared" si="87"/>
        <v>3.25</v>
      </c>
    </row>
    <row r="420" spans="2:15" x14ac:dyDescent="0.2">
      <c r="B420" s="70">
        <v>417</v>
      </c>
      <c r="C420" s="282">
        <v>3.5</v>
      </c>
      <c r="D420" s="283">
        <v>3.5</v>
      </c>
      <c r="E420" s="282">
        <v>3</v>
      </c>
      <c r="G420" s="70">
        <v>417</v>
      </c>
      <c r="H420" s="67">
        <f t="shared" si="82"/>
        <v>4</v>
      </c>
      <c r="I420" s="74">
        <f t="shared" si="83"/>
        <v>4</v>
      </c>
      <c r="J420" s="67">
        <f t="shared" si="84"/>
        <v>3.5</v>
      </c>
      <c r="K420" s="115"/>
      <c r="L420" s="70">
        <v>417</v>
      </c>
      <c r="M420" s="67">
        <f t="shared" si="85"/>
        <v>3.75</v>
      </c>
      <c r="N420" s="74">
        <f t="shared" si="86"/>
        <v>3.75</v>
      </c>
      <c r="O420" s="67">
        <f t="shared" si="87"/>
        <v>3.25</v>
      </c>
    </row>
    <row r="421" spans="2:15" x14ac:dyDescent="0.2">
      <c r="B421" s="70">
        <v>418</v>
      </c>
      <c r="C421" s="282">
        <v>3.5</v>
      </c>
      <c r="D421" s="283">
        <v>3.5</v>
      </c>
      <c r="E421" s="282">
        <v>3</v>
      </c>
      <c r="G421" s="70">
        <v>418</v>
      </c>
      <c r="H421" s="67">
        <f t="shared" si="82"/>
        <v>4</v>
      </c>
      <c r="I421" s="74">
        <f t="shared" si="83"/>
        <v>4</v>
      </c>
      <c r="J421" s="67">
        <f t="shared" si="84"/>
        <v>3.5</v>
      </c>
      <c r="K421" s="115"/>
      <c r="L421" s="70">
        <v>418</v>
      </c>
      <c r="M421" s="67">
        <f t="shared" si="85"/>
        <v>3.75</v>
      </c>
      <c r="N421" s="74">
        <f t="shared" si="86"/>
        <v>3.75</v>
      </c>
      <c r="O421" s="67">
        <f t="shared" si="87"/>
        <v>3.25</v>
      </c>
    </row>
    <row r="422" spans="2:15" x14ac:dyDescent="0.2">
      <c r="B422" s="70">
        <v>419</v>
      </c>
      <c r="C422" s="282">
        <v>3.5</v>
      </c>
      <c r="D422" s="283">
        <v>3.5</v>
      </c>
      <c r="E422" s="282">
        <v>3</v>
      </c>
      <c r="G422" s="70">
        <v>419</v>
      </c>
      <c r="H422" s="67">
        <f t="shared" si="82"/>
        <v>4</v>
      </c>
      <c r="I422" s="74">
        <f t="shared" si="83"/>
        <v>4</v>
      </c>
      <c r="J422" s="67">
        <f t="shared" si="84"/>
        <v>3.5</v>
      </c>
      <c r="K422" s="115"/>
      <c r="L422" s="70">
        <v>419</v>
      </c>
      <c r="M422" s="67">
        <f t="shared" si="85"/>
        <v>3.75</v>
      </c>
      <c r="N422" s="74">
        <f t="shared" si="86"/>
        <v>3.75</v>
      </c>
      <c r="O422" s="67">
        <f t="shared" si="87"/>
        <v>3.25</v>
      </c>
    </row>
    <row r="423" spans="2:15" x14ac:dyDescent="0.2">
      <c r="B423" s="70">
        <v>420</v>
      </c>
      <c r="C423" s="282">
        <v>3.5</v>
      </c>
      <c r="D423" s="283">
        <v>3.5</v>
      </c>
      <c r="E423" s="282">
        <v>3</v>
      </c>
      <c r="G423" s="70">
        <v>420</v>
      </c>
      <c r="H423" s="67">
        <f t="shared" si="82"/>
        <v>4</v>
      </c>
      <c r="I423" s="74">
        <f t="shared" si="83"/>
        <v>4</v>
      </c>
      <c r="J423" s="67">
        <f t="shared" si="84"/>
        <v>3.5</v>
      </c>
      <c r="K423" s="115"/>
      <c r="L423" s="70">
        <v>420</v>
      </c>
      <c r="M423" s="67">
        <f t="shared" si="85"/>
        <v>3.75</v>
      </c>
      <c r="N423" s="74">
        <f t="shared" si="86"/>
        <v>3.75</v>
      </c>
      <c r="O423" s="67">
        <f t="shared" si="87"/>
        <v>3.25</v>
      </c>
    </row>
    <row r="424" spans="2:15" x14ac:dyDescent="0.2">
      <c r="B424" s="70">
        <v>421</v>
      </c>
      <c r="C424" s="282">
        <v>3.5</v>
      </c>
      <c r="D424" s="283">
        <v>3.5</v>
      </c>
      <c r="E424" s="282">
        <v>3</v>
      </c>
      <c r="G424" s="70">
        <v>421</v>
      </c>
      <c r="H424" s="67">
        <f t="shared" si="82"/>
        <v>4</v>
      </c>
      <c r="I424" s="74">
        <f t="shared" si="83"/>
        <v>4</v>
      </c>
      <c r="J424" s="67">
        <f t="shared" si="84"/>
        <v>3.5</v>
      </c>
      <c r="K424" s="115"/>
      <c r="L424" s="70">
        <v>421</v>
      </c>
      <c r="M424" s="67">
        <f t="shared" si="85"/>
        <v>3.75</v>
      </c>
      <c r="N424" s="74">
        <f t="shared" si="86"/>
        <v>3.75</v>
      </c>
      <c r="O424" s="67">
        <f t="shared" si="87"/>
        <v>3.25</v>
      </c>
    </row>
    <row r="425" spans="2:15" x14ac:dyDescent="0.2">
      <c r="B425" s="70">
        <v>422</v>
      </c>
      <c r="C425" s="282">
        <v>3.5</v>
      </c>
      <c r="D425" s="283">
        <v>3.5</v>
      </c>
      <c r="E425" s="282">
        <v>3</v>
      </c>
      <c r="G425" s="70">
        <v>422</v>
      </c>
      <c r="H425" s="67">
        <f t="shared" si="82"/>
        <v>4</v>
      </c>
      <c r="I425" s="74">
        <f t="shared" si="83"/>
        <v>4</v>
      </c>
      <c r="J425" s="67">
        <f t="shared" si="84"/>
        <v>3.5</v>
      </c>
      <c r="K425" s="115"/>
      <c r="L425" s="70">
        <v>422</v>
      </c>
      <c r="M425" s="67">
        <f t="shared" si="85"/>
        <v>3.75</v>
      </c>
      <c r="N425" s="74">
        <f t="shared" si="86"/>
        <v>3.75</v>
      </c>
      <c r="O425" s="67">
        <f t="shared" si="87"/>
        <v>3.25</v>
      </c>
    </row>
    <row r="426" spans="2:15" x14ac:dyDescent="0.2">
      <c r="B426" s="70">
        <v>423</v>
      </c>
      <c r="C426" s="282">
        <v>3.5</v>
      </c>
      <c r="D426" s="283">
        <v>3.5</v>
      </c>
      <c r="E426" s="282">
        <v>3</v>
      </c>
      <c r="G426" s="70">
        <v>423</v>
      </c>
      <c r="H426" s="67">
        <f t="shared" si="82"/>
        <v>4</v>
      </c>
      <c r="I426" s="74">
        <f t="shared" si="83"/>
        <v>4</v>
      </c>
      <c r="J426" s="67">
        <f t="shared" si="84"/>
        <v>3.5</v>
      </c>
      <c r="K426" s="115"/>
      <c r="L426" s="70">
        <v>423</v>
      </c>
      <c r="M426" s="67">
        <f t="shared" si="85"/>
        <v>3.75</v>
      </c>
      <c r="N426" s="74">
        <f t="shared" si="86"/>
        <v>3.75</v>
      </c>
      <c r="O426" s="67">
        <f t="shared" si="87"/>
        <v>3.25</v>
      </c>
    </row>
    <row r="427" spans="2:15" x14ac:dyDescent="0.2">
      <c r="B427" s="70">
        <v>424</v>
      </c>
      <c r="C427" s="282">
        <v>3.5</v>
      </c>
      <c r="D427" s="283">
        <v>3.5</v>
      </c>
      <c r="E427" s="282">
        <v>3</v>
      </c>
      <c r="G427" s="70">
        <v>424</v>
      </c>
      <c r="H427" s="67">
        <f t="shared" si="82"/>
        <v>4</v>
      </c>
      <c r="I427" s="74">
        <f t="shared" si="83"/>
        <v>4</v>
      </c>
      <c r="J427" s="67">
        <f t="shared" si="84"/>
        <v>3.5</v>
      </c>
      <c r="K427" s="115"/>
      <c r="L427" s="70">
        <v>424</v>
      </c>
      <c r="M427" s="67">
        <f t="shared" si="85"/>
        <v>3.75</v>
      </c>
      <c r="N427" s="74">
        <f t="shared" si="86"/>
        <v>3.75</v>
      </c>
      <c r="O427" s="67">
        <f t="shared" si="87"/>
        <v>3.25</v>
      </c>
    </row>
    <row r="428" spans="2:15" x14ac:dyDescent="0.2">
      <c r="B428" s="70">
        <v>425</v>
      </c>
      <c r="C428" s="282">
        <v>3.5</v>
      </c>
      <c r="D428" s="283">
        <v>3.5</v>
      </c>
      <c r="E428" s="282">
        <v>3</v>
      </c>
      <c r="G428" s="70">
        <v>425</v>
      </c>
      <c r="H428" s="67">
        <f t="shared" si="82"/>
        <v>4</v>
      </c>
      <c r="I428" s="74">
        <f t="shared" si="83"/>
        <v>4</v>
      </c>
      <c r="J428" s="67">
        <f t="shared" si="84"/>
        <v>3.5</v>
      </c>
      <c r="K428" s="115"/>
      <c r="L428" s="70">
        <v>425</v>
      </c>
      <c r="M428" s="67">
        <f t="shared" si="85"/>
        <v>3.75</v>
      </c>
      <c r="N428" s="74">
        <f t="shared" si="86"/>
        <v>3.75</v>
      </c>
      <c r="O428" s="67">
        <f t="shared" si="87"/>
        <v>3.25</v>
      </c>
    </row>
    <row r="429" spans="2:15" x14ac:dyDescent="0.2">
      <c r="B429" s="70">
        <v>426</v>
      </c>
      <c r="C429" s="282">
        <v>3.5</v>
      </c>
      <c r="D429" s="283">
        <v>3.5</v>
      </c>
      <c r="E429" s="282">
        <v>3</v>
      </c>
      <c r="G429" s="70">
        <v>426</v>
      </c>
      <c r="H429" s="67">
        <f t="shared" si="82"/>
        <v>4</v>
      </c>
      <c r="I429" s="74">
        <f t="shared" si="83"/>
        <v>4</v>
      </c>
      <c r="J429" s="67">
        <f t="shared" si="84"/>
        <v>3.5</v>
      </c>
      <c r="K429" s="115"/>
      <c r="L429" s="70">
        <v>426</v>
      </c>
      <c r="M429" s="67">
        <f t="shared" si="85"/>
        <v>3.75</v>
      </c>
      <c r="N429" s="74">
        <f t="shared" si="86"/>
        <v>3.75</v>
      </c>
      <c r="O429" s="67">
        <f t="shared" si="87"/>
        <v>3.25</v>
      </c>
    </row>
    <row r="430" spans="2:15" x14ac:dyDescent="0.2">
      <c r="B430" s="70">
        <v>427</v>
      </c>
      <c r="C430" s="282">
        <v>3.5</v>
      </c>
      <c r="D430" s="283">
        <v>3.5</v>
      </c>
      <c r="E430" s="282">
        <v>3</v>
      </c>
      <c r="G430" s="70">
        <v>427</v>
      </c>
      <c r="H430" s="67">
        <f t="shared" si="82"/>
        <v>4</v>
      </c>
      <c r="I430" s="74">
        <f t="shared" si="83"/>
        <v>4</v>
      </c>
      <c r="J430" s="67">
        <f t="shared" si="84"/>
        <v>3.5</v>
      </c>
      <c r="K430" s="115"/>
      <c r="L430" s="70">
        <v>427</v>
      </c>
      <c r="M430" s="67">
        <f t="shared" si="85"/>
        <v>3.75</v>
      </c>
      <c r="N430" s="74">
        <f t="shared" si="86"/>
        <v>3.75</v>
      </c>
      <c r="O430" s="67">
        <f t="shared" si="87"/>
        <v>3.25</v>
      </c>
    </row>
    <row r="431" spans="2:15" x14ac:dyDescent="0.2">
      <c r="B431" s="70">
        <v>428</v>
      </c>
      <c r="C431" s="282">
        <v>3.5</v>
      </c>
      <c r="D431" s="283">
        <v>3.5</v>
      </c>
      <c r="E431" s="282">
        <v>3</v>
      </c>
      <c r="G431" s="70">
        <v>428</v>
      </c>
      <c r="H431" s="67">
        <f t="shared" si="82"/>
        <v>4</v>
      </c>
      <c r="I431" s="74">
        <f t="shared" si="83"/>
        <v>4</v>
      </c>
      <c r="J431" s="67">
        <f t="shared" si="84"/>
        <v>3.5</v>
      </c>
      <c r="K431" s="115"/>
      <c r="L431" s="70">
        <v>428</v>
      </c>
      <c r="M431" s="67">
        <f t="shared" si="85"/>
        <v>3.75</v>
      </c>
      <c r="N431" s="74">
        <f t="shared" si="86"/>
        <v>3.75</v>
      </c>
      <c r="O431" s="67">
        <f t="shared" si="87"/>
        <v>3.25</v>
      </c>
    </row>
    <row r="432" spans="2:15" x14ac:dyDescent="0.2">
      <c r="B432" s="70">
        <v>429</v>
      </c>
      <c r="C432" s="282">
        <v>3.5</v>
      </c>
      <c r="D432" s="283">
        <v>3.5</v>
      </c>
      <c r="E432" s="282">
        <v>3</v>
      </c>
      <c r="G432" s="70">
        <v>429</v>
      </c>
      <c r="H432" s="67">
        <f t="shared" si="82"/>
        <v>4</v>
      </c>
      <c r="I432" s="74">
        <f t="shared" si="83"/>
        <v>4</v>
      </c>
      <c r="J432" s="67">
        <f t="shared" si="84"/>
        <v>3.5</v>
      </c>
      <c r="K432" s="115"/>
      <c r="L432" s="70">
        <v>429</v>
      </c>
      <c r="M432" s="67">
        <f t="shared" si="85"/>
        <v>3.75</v>
      </c>
      <c r="N432" s="74">
        <f t="shared" si="86"/>
        <v>3.75</v>
      </c>
      <c r="O432" s="67">
        <f t="shared" si="87"/>
        <v>3.25</v>
      </c>
    </row>
    <row r="433" spans="2:15" x14ac:dyDescent="0.2">
      <c r="B433" s="70">
        <v>430</v>
      </c>
      <c r="C433" s="282">
        <v>3.5</v>
      </c>
      <c r="D433" s="283">
        <v>3.5</v>
      </c>
      <c r="E433" s="282">
        <v>3</v>
      </c>
      <c r="G433" s="70">
        <v>430</v>
      </c>
      <c r="H433" s="67">
        <f t="shared" si="82"/>
        <v>4</v>
      </c>
      <c r="I433" s="74">
        <f t="shared" si="83"/>
        <v>4</v>
      </c>
      <c r="J433" s="67">
        <f t="shared" si="84"/>
        <v>3.5</v>
      </c>
      <c r="K433" s="115"/>
      <c r="L433" s="70">
        <v>430</v>
      </c>
      <c r="M433" s="67">
        <f t="shared" si="85"/>
        <v>3.75</v>
      </c>
      <c r="N433" s="74">
        <f t="shared" si="86"/>
        <v>3.75</v>
      </c>
      <c r="O433" s="67">
        <f t="shared" si="87"/>
        <v>3.25</v>
      </c>
    </row>
    <row r="434" spans="2:15" x14ac:dyDescent="0.2">
      <c r="B434" s="70">
        <v>431</v>
      </c>
      <c r="C434" s="282">
        <v>3.5</v>
      </c>
      <c r="D434" s="283">
        <v>3.5</v>
      </c>
      <c r="E434" s="282">
        <v>3</v>
      </c>
      <c r="G434" s="70">
        <v>431</v>
      </c>
      <c r="H434" s="67">
        <f t="shared" si="82"/>
        <v>4</v>
      </c>
      <c r="I434" s="74">
        <f t="shared" si="83"/>
        <v>4</v>
      </c>
      <c r="J434" s="67">
        <f t="shared" si="84"/>
        <v>3.5</v>
      </c>
      <c r="K434" s="115"/>
      <c r="L434" s="70">
        <v>431</v>
      </c>
      <c r="M434" s="67">
        <f t="shared" si="85"/>
        <v>3.75</v>
      </c>
      <c r="N434" s="74">
        <f t="shared" si="86"/>
        <v>3.75</v>
      </c>
      <c r="O434" s="67">
        <f t="shared" si="87"/>
        <v>3.25</v>
      </c>
    </row>
    <row r="435" spans="2:15" x14ac:dyDescent="0.2">
      <c r="B435" s="70">
        <v>432</v>
      </c>
      <c r="C435" s="282">
        <v>3.5</v>
      </c>
      <c r="D435" s="283">
        <v>3.5</v>
      </c>
      <c r="E435" s="282">
        <v>3</v>
      </c>
      <c r="G435" s="70">
        <v>432</v>
      </c>
      <c r="H435" s="67">
        <f t="shared" si="82"/>
        <v>4</v>
      </c>
      <c r="I435" s="74">
        <f t="shared" si="83"/>
        <v>4</v>
      </c>
      <c r="J435" s="67">
        <f t="shared" si="84"/>
        <v>3.5</v>
      </c>
      <c r="K435" s="115"/>
      <c r="L435" s="70">
        <v>432</v>
      </c>
      <c r="M435" s="67">
        <f t="shared" si="85"/>
        <v>3.75</v>
      </c>
      <c r="N435" s="74">
        <f t="shared" si="86"/>
        <v>3.75</v>
      </c>
      <c r="O435" s="67">
        <f t="shared" si="87"/>
        <v>3.25</v>
      </c>
    </row>
    <row r="436" spans="2:15" x14ac:dyDescent="0.2">
      <c r="B436" s="70">
        <v>433</v>
      </c>
      <c r="C436" s="282">
        <v>3.5</v>
      </c>
      <c r="D436" s="283">
        <v>3.5</v>
      </c>
      <c r="E436" s="282">
        <v>3</v>
      </c>
      <c r="G436" s="70">
        <v>433</v>
      </c>
      <c r="H436" s="67">
        <f t="shared" si="82"/>
        <v>4</v>
      </c>
      <c r="I436" s="74">
        <f t="shared" si="83"/>
        <v>4</v>
      </c>
      <c r="J436" s="67">
        <f t="shared" si="84"/>
        <v>3.5</v>
      </c>
      <c r="K436" s="115"/>
      <c r="L436" s="70">
        <v>433</v>
      </c>
      <c r="M436" s="67">
        <f t="shared" si="85"/>
        <v>3.75</v>
      </c>
      <c r="N436" s="74">
        <f t="shared" si="86"/>
        <v>3.75</v>
      </c>
      <c r="O436" s="67">
        <f t="shared" si="87"/>
        <v>3.25</v>
      </c>
    </row>
    <row r="437" spans="2:15" x14ac:dyDescent="0.2">
      <c r="B437" s="70">
        <v>434</v>
      </c>
      <c r="C437" s="282">
        <v>3.5</v>
      </c>
      <c r="D437" s="283">
        <v>3.5</v>
      </c>
      <c r="E437" s="282">
        <v>3</v>
      </c>
      <c r="G437" s="70">
        <v>434</v>
      </c>
      <c r="H437" s="67">
        <f t="shared" si="82"/>
        <v>4</v>
      </c>
      <c r="I437" s="74">
        <f t="shared" si="83"/>
        <v>4</v>
      </c>
      <c r="J437" s="67">
        <f t="shared" si="84"/>
        <v>3.5</v>
      </c>
      <c r="K437" s="115"/>
      <c r="L437" s="70">
        <v>434</v>
      </c>
      <c r="M437" s="67">
        <f t="shared" si="85"/>
        <v>3.75</v>
      </c>
      <c r="N437" s="74">
        <f t="shared" si="86"/>
        <v>3.75</v>
      </c>
      <c r="O437" s="67">
        <f t="shared" si="87"/>
        <v>3.25</v>
      </c>
    </row>
    <row r="438" spans="2:15" x14ac:dyDescent="0.2">
      <c r="B438" s="70">
        <v>435</v>
      </c>
      <c r="C438" s="282">
        <v>3.5</v>
      </c>
      <c r="D438" s="283">
        <v>3.5</v>
      </c>
      <c r="E438" s="282">
        <v>3</v>
      </c>
      <c r="G438" s="70">
        <v>435</v>
      </c>
      <c r="H438" s="67">
        <f t="shared" si="82"/>
        <v>4</v>
      </c>
      <c r="I438" s="74">
        <f t="shared" si="83"/>
        <v>4</v>
      </c>
      <c r="J438" s="67">
        <f t="shared" si="84"/>
        <v>3.5</v>
      </c>
      <c r="K438" s="115"/>
      <c r="L438" s="70">
        <v>435</v>
      </c>
      <c r="M438" s="67">
        <f t="shared" si="85"/>
        <v>3.75</v>
      </c>
      <c r="N438" s="74">
        <f t="shared" si="86"/>
        <v>3.75</v>
      </c>
      <c r="O438" s="67">
        <f t="shared" si="87"/>
        <v>3.25</v>
      </c>
    </row>
    <row r="439" spans="2:15" x14ac:dyDescent="0.2">
      <c r="B439" s="70">
        <v>436</v>
      </c>
      <c r="C439" s="282">
        <v>3.5</v>
      </c>
      <c r="D439" s="283">
        <v>3.5</v>
      </c>
      <c r="E439" s="282">
        <v>3</v>
      </c>
      <c r="G439" s="70">
        <v>436</v>
      </c>
      <c r="H439" s="67">
        <f t="shared" si="82"/>
        <v>4</v>
      </c>
      <c r="I439" s="74">
        <f t="shared" si="83"/>
        <v>4</v>
      </c>
      <c r="J439" s="67">
        <f t="shared" si="84"/>
        <v>3.5</v>
      </c>
      <c r="K439" s="115"/>
      <c r="L439" s="70">
        <v>436</v>
      </c>
      <c r="M439" s="67">
        <f t="shared" si="85"/>
        <v>3.75</v>
      </c>
      <c r="N439" s="74">
        <f t="shared" si="86"/>
        <v>3.75</v>
      </c>
      <c r="O439" s="67">
        <f t="shared" si="87"/>
        <v>3.25</v>
      </c>
    </row>
    <row r="440" spans="2:15" x14ac:dyDescent="0.2">
      <c r="B440" s="70">
        <v>437</v>
      </c>
      <c r="C440" s="282">
        <v>3.5</v>
      </c>
      <c r="D440" s="283">
        <v>3.5</v>
      </c>
      <c r="E440" s="282">
        <v>3</v>
      </c>
      <c r="G440" s="70">
        <v>437</v>
      </c>
      <c r="H440" s="67">
        <f t="shared" si="82"/>
        <v>4</v>
      </c>
      <c r="I440" s="74">
        <f t="shared" si="83"/>
        <v>4</v>
      </c>
      <c r="J440" s="67">
        <f t="shared" si="84"/>
        <v>3.5</v>
      </c>
      <c r="K440" s="115"/>
      <c r="L440" s="70">
        <v>437</v>
      </c>
      <c r="M440" s="67">
        <f t="shared" si="85"/>
        <v>3.75</v>
      </c>
      <c r="N440" s="74">
        <f t="shared" si="86"/>
        <v>3.75</v>
      </c>
      <c r="O440" s="67">
        <f t="shared" si="87"/>
        <v>3.25</v>
      </c>
    </row>
    <row r="441" spans="2:15" x14ac:dyDescent="0.2">
      <c r="B441" s="70">
        <v>438</v>
      </c>
      <c r="C441" s="282">
        <v>3.5</v>
      </c>
      <c r="D441" s="283">
        <v>3.5</v>
      </c>
      <c r="E441" s="282">
        <v>3</v>
      </c>
      <c r="G441" s="70">
        <v>438</v>
      </c>
      <c r="H441" s="67">
        <f t="shared" si="82"/>
        <v>4</v>
      </c>
      <c r="I441" s="74">
        <f t="shared" si="83"/>
        <v>4</v>
      </c>
      <c r="J441" s="67">
        <f t="shared" si="84"/>
        <v>3.5</v>
      </c>
      <c r="K441" s="115"/>
      <c r="L441" s="70">
        <v>438</v>
      </c>
      <c r="M441" s="67">
        <f t="shared" si="85"/>
        <v>3.75</v>
      </c>
      <c r="N441" s="74">
        <f t="shared" si="86"/>
        <v>3.75</v>
      </c>
      <c r="O441" s="67">
        <f t="shared" si="87"/>
        <v>3.25</v>
      </c>
    </row>
    <row r="442" spans="2:15" x14ac:dyDescent="0.2">
      <c r="B442" s="70">
        <v>439</v>
      </c>
      <c r="C442" s="282">
        <v>3.5</v>
      </c>
      <c r="D442" s="283">
        <v>3.5</v>
      </c>
      <c r="E442" s="282">
        <v>3</v>
      </c>
      <c r="G442" s="70">
        <v>439</v>
      </c>
      <c r="H442" s="67">
        <f t="shared" si="82"/>
        <v>4</v>
      </c>
      <c r="I442" s="74">
        <f t="shared" si="83"/>
        <v>4</v>
      </c>
      <c r="J442" s="67">
        <f t="shared" si="84"/>
        <v>3.5</v>
      </c>
      <c r="K442" s="115"/>
      <c r="L442" s="70">
        <v>439</v>
      </c>
      <c r="M442" s="67">
        <f t="shared" si="85"/>
        <v>3.75</v>
      </c>
      <c r="N442" s="74">
        <f t="shared" si="86"/>
        <v>3.75</v>
      </c>
      <c r="O442" s="67">
        <f t="shared" si="87"/>
        <v>3.25</v>
      </c>
    </row>
    <row r="443" spans="2:15" x14ac:dyDescent="0.2">
      <c r="B443" s="70">
        <v>440</v>
      </c>
      <c r="C443" s="282">
        <v>3.5</v>
      </c>
      <c r="D443" s="283">
        <v>3.5</v>
      </c>
      <c r="E443" s="282">
        <v>3</v>
      </c>
      <c r="G443" s="70">
        <v>440</v>
      </c>
      <c r="H443" s="67">
        <f t="shared" si="82"/>
        <v>4</v>
      </c>
      <c r="I443" s="74">
        <f t="shared" si="83"/>
        <v>4</v>
      </c>
      <c r="J443" s="67">
        <f t="shared" si="84"/>
        <v>3.5</v>
      </c>
      <c r="K443" s="115"/>
      <c r="L443" s="70">
        <v>440</v>
      </c>
      <c r="M443" s="67">
        <f t="shared" si="85"/>
        <v>3.75</v>
      </c>
      <c r="N443" s="74">
        <f t="shared" si="86"/>
        <v>3.75</v>
      </c>
      <c r="O443" s="67">
        <f t="shared" si="87"/>
        <v>3.25</v>
      </c>
    </row>
    <row r="444" spans="2:15" x14ac:dyDescent="0.2">
      <c r="B444" s="70">
        <v>441</v>
      </c>
      <c r="C444" s="282">
        <v>3.5</v>
      </c>
      <c r="D444" s="283">
        <v>3.5</v>
      </c>
      <c r="E444" s="282">
        <v>3</v>
      </c>
      <c r="G444" s="70">
        <v>441</v>
      </c>
      <c r="H444" s="67">
        <f t="shared" si="82"/>
        <v>4</v>
      </c>
      <c r="I444" s="74">
        <f t="shared" si="83"/>
        <v>4</v>
      </c>
      <c r="J444" s="67">
        <f t="shared" si="84"/>
        <v>3.5</v>
      </c>
      <c r="K444" s="115"/>
      <c r="L444" s="70">
        <v>441</v>
      </c>
      <c r="M444" s="67">
        <f t="shared" si="85"/>
        <v>3.75</v>
      </c>
      <c r="N444" s="74">
        <f t="shared" si="86"/>
        <v>3.75</v>
      </c>
      <c r="O444" s="67">
        <f t="shared" si="87"/>
        <v>3.25</v>
      </c>
    </row>
    <row r="445" spans="2:15" x14ac:dyDescent="0.2">
      <c r="B445" s="70">
        <v>442</v>
      </c>
      <c r="C445" s="282">
        <v>3.5</v>
      </c>
      <c r="D445" s="283">
        <v>3.5</v>
      </c>
      <c r="E445" s="282">
        <v>3</v>
      </c>
      <c r="G445" s="70">
        <v>442</v>
      </c>
      <c r="H445" s="67">
        <f t="shared" si="82"/>
        <v>4</v>
      </c>
      <c r="I445" s="74">
        <f t="shared" si="83"/>
        <v>4</v>
      </c>
      <c r="J445" s="67">
        <f t="shared" si="84"/>
        <v>3.5</v>
      </c>
      <c r="K445" s="115"/>
      <c r="L445" s="70">
        <v>442</v>
      </c>
      <c r="M445" s="67">
        <f t="shared" si="85"/>
        <v>3.75</v>
      </c>
      <c r="N445" s="74">
        <f t="shared" si="86"/>
        <v>3.75</v>
      </c>
      <c r="O445" s="67">
        <f t="shared" si="87"/>
        <v>3.25</v>
      </c>
    </row>
    <row r="446" spans="2:15" x14ac:dyDescent="0.2">
      <c r="B446" s="70">
        <v>443</v>
      </c>
      <c r="C446" s="282">
        <v>3.5</v>
      </c>
      <c r="D446" s="283">
        <v>3.5</v>
      </c>
      <c r="E446" s="282">
        <v>3</v>
      </c>
      <c r="G446" s="70">
        <v>443</v>
      </c>
      <c r="H446" s="67">
        <f t="shared" si="82"/>
        <v>4</v>
      </c>
      <c r="I446" s="74">
        <f t="shared" si="83"/>
        <v>4</v>
      </c>
      <c r="J446" s="67">
        <f t="shared" si="84"/>
        <v>3.5</v>
      </c>
      <c r="K446" s="115"/>
      <c r="L446" s="70">
        <v>443</v>
      </c>
      <c r="M446" s="67">
        <f t="shared" si="85"/>
        <v>3.75</v>
      </c>
      <c r="N446" s="74">
        <f t="shared" si="86"/>
        <v>3.75</v>
      </c>
      <c r="O446" s="67">
        <f t="shared" si="87"/>
        <v>3.25</v>
      </c>
    </row>
    <row r="447" spans="2:15" x14ac:dyDescent="0.2">
      <c r="B447" s="70">
        <v>444</v>
      </c>
      <c r="C447" s="282">
        <v>3.5</v>
      </c>
      <c r="D447" s="283">
        <v>3.5</v>
      </c>
      <c r="E447" s="282">
        <v>3</v>
      </c>
      <c r="G447" s="70">
        <v>444</v>
      </c>
      <c r="H447" s="67">
        <f t="shared" si="82"/>
        <v>4</v>
      </c>
      <c r="I447" s="74">
        <f t="shared" si="83"/>
        <v>4</v>
      </c>
      <c r="J447" s="67">
        <f t="shared" si="84"/>
        <v>3.5</v>
      </c>
      <c r="K447" s="115"/>
      <c r="L447" s="70">
        <v>444</v>
      </c>
      <c r="M447" s="67">
        <f t="shared" si="85"/>
        <v>3.75</v>
      </c>
      <c r="N447" s="74">
        <f t="shared" si="86"/>
        <v>3.75</v>
      </c>
      <c r="O447" s="67">
        <f t="shared" si="87"/>
        <v>3.25</v>
      </c>
    </row>
    <row r="448" spans="2:15" x14ac:dyDescent="0.2">
      <c r="B448" s="70">
        <v>445</v>
      </c>
      <c r="C448" s="282">
        <v>3.5</v>
      </c>
      <c r="D448" s="283">
        <v>3.5</v>
      </c>
      <c r="E448" s="282">
        <v>3</v>
      </c>
      <c r="G448" s="70">
        <v>445</v>
      </c>
      <c r="H448" s="67">
        <f t="shared" si="82"/>
        <v>4</v>
      </c>
      <c r="I448" s="74">
        <f t="shared" si="83"/>
        <v>4</v>
      </c>
      <c r="J448" s="67">
        <f t="shared" si="84"/>
        <v>3.5</v>
      </c>
      <c r="K448" s="115"/>
      <c r="L448" s="70">
        <v>445</v>
      </c>
      <c r="M448" s="67">
        <f t="shared" si="85"/>
        <v>3.75</v>
      </c>
      <c r="N448" s="74">
        <f t="shared" si="86"/>
        <v>3.75</v>
      </c>
      <c r="O448" s="67">
        <f t="shared" si="87"/>
        <v>3.25</v>
      </c>
    </row>
    <row r="449" spans="2:15" x14ac:dyDescent="0.2">
      <c r="B449" s="70">
        <v>446</v>
      </c>
      <c r="C449" s="282">
        <v>3.5</v>
      </c>
      <c r="D449" s="283">
        <v>3.5</v>
      </c>
      <c r="E449" s="282">
        <v>3</v>
      </c>
      <c r="G449" s="70">
        <v>446</v>
      </c>
      <c r="H449" s="67">
        <f t="shared" si="82"/>
        <v>4</v>
      </c>
      <c r="I449" s="74">
        <f t="shared" si="83"/>
        <v>4</v>
      </c>
      <c r="J449" s="67">
        <f t="shared" si="84"/>
        <v>3.5</v>
      </c>
      <c r="K449" s="115"/>
      <c r="L449" s="70">
        <v>446</v>
      </c>
      <c r="M449" s="67">
        <f t="shared" si="85"/>
        <v>3.75</v>
      </c>
      <c r="N449" s="74">
        <f t="shared" si="86"/>
        <v>3.75</v>
      </c>
      <c r="O449" s="67">
        <f t="shared" si="87"/>
        <v>3.25</v>
      </c>
    </row>
    <row r="450" spans="2:15" x14ac:dyDescent="0.2">
      <c r="B450" s="70">
        <v>447</v>
      </c>
      <c r="C450" s="282">
        <v>3.5</v>
      </c>
      <c r="D450" s="283">
        <v>3.5</v>
      </c>
      <c r="E450" s="282">
        <v>3</v>
      </c>
      <c r="G450" s="70">
        <v>447</v>
      </c>
      <c r="H450" s="67">
        <f t="shared" si="82"/>
        <v>4</v>
      </c>
      <c r="I450" s="74">
        <f t="shared" si="83"/>
        <v>4</v>
      </c>
      <c r="J450" s="67">
        <f t="shared" si="84"/>
        <v>3.5</v>
      </c>
      <c r="K450" s="115"/>
      <c r="L450" s="70">
        <v>447</v>
      </c>
      <c r="M450" s="67">
        <f t="shared" si="85"/>
        <v>3.75</v>
      </c>
      <c r="N450" s="74">
        <f t="shared" si="86"/>
        <v>3.75</v>
      </c>
      <c r="O450" s="67">
        <f t="shared" si="87"/>
        <v>3.25</v>
      </c>
    </row>
    <row r="451" spans="2:15" x14ac:dyDescent="0.2">
      <c r="B451" s="70">
        <v>448</v>
      </c>
      <c r="C451" s="282">
        <v>3.5</v>
      </c>
      <c r="D451" s="283">
        <v>3.5</v>
      </c>
      <c r="E451" s="282">
        <v>3</v>
      </c>
      <c r="G451" s="70">
        <v>448</v>
      </c>
      <c r="H451" s="67">
        <f t="shared" si="82"/>
        <v>4</v>
      </c>
      <c r="I451" s="74">
        <f t="shared" si="83"/>
        <v>4</v>
      </c>
      <c r="J451" s="67">
        <f t="shared" si="84"/>
        <v>3.5</v>
      </c>
      <c r="K451" s="115"/>
      <c r="L451" s="70">
        <v>448</v>
      </c>
      <c r="M451" s="67">
        <f t="shared" si="85"/>
        <v>3.75</v>
      </c>
      <c r="N451" s="74">
        <f t="shared" si="86"/>
        <v>3.75</v>
      </c>
      <c r="O451" s="67">
        <f t="shared" si="87"/>
        <v>3.25</v>
      </c>
    </row>
    <row r="452" spans="2:15" x14ac:dyDescent="0.2">
      <c r="B452" s="70">
        <v>449</v>
      </c>
      <c r="C452" s="282">
        <v>3.5</v>
      </c>
      <c r="D452" s="283">
        <v>3.5</v>
      </c>
      <c r="E452" s="282">
        <v>3</v>
      </c>
      <c r="G452" s="70">
        <v>449</v>
      </c>
      <c r="H452" s="67">
        <f t="shared" si="82"/>
        <v>4</v>
      </c>
      <c r="I452" s="74">
        <f t="shared" si="83"/>
        <v>4</v>
      </c>
      <c r="J452" s="67">
        <f t="shared" si="84"/>
        <v>3.5</v>
      </c>
      <c r="K452" s="115"/>
      <c r="L452" s="70">
        <v>449</v>
      </c>
      <c r="M452" s="67">
        <f t="shared" si="85"/>
        <v>3.75</v>
      </c>
      <c r="N452" s="74">
        <f t="shared" si="86"/>
        <v>3.75</v>
      </c>
      <c r="O452" s="67">
        <f t="shared" si="87"/>
        <v>3.25</v>
      </c>
    </row>
    <row r="453" spans="2:15" x14ac:dyDescent="0.2">
      <c r="B453" s="70">
        <v>450</v>
      </c>
      <c r="C453" s="282">
        <v>3.5</v>
      </c>
      <c r="D453" s="283">
        <v>3.5</v>
      </c>
      <c r="E453" s="282">
        <v>3</v>
      </c>
      <c r="G453" s="70">
        <v>450</v>
      </c>
      <c r="H453" s="67">
        <f t="shared" si="82"/>
        <v>4</v>
      </c>
      <c r="I453" s="74">
        <f t="shared" si="83"/>
        <v>4</v>
      </c>
      <c r="J453" s="67">
        <f t="shared" si="84"/>
        <v>3.5</v>
      </c>
      <c r="K453" s="115"/>
      <c r="L453" s="70">
        <v>450</v>
      </c>
      <c r="M453" s="67">
        <f t="shared" si="85"/>
        <v>3.75</v>
      </c>
      <c r="N453" s="74">
        <f t="shared" si="86"/>
        <v>3.75</v>
      </c>
      <c r="O453" s="67">
        <f t="shared" si="87"/>
        <v>3.25</v>
      </c>
    </row>
    <row r="454" spans="2:15" x14ac:dyDescent="0.2">
      <c r="B454" s="70">
        <v>451</v>
      </c>
      <c r="C454" s="282">
        <v>3.5</v>
      </c>
      <c r="D454" s="283">
        <v>3.5</v>
      </c>
      <c r="E454" s="282">
        <v>3</v>
      </c>
      <c r="G454" s="70">
        <v>451</v>
      </c>
      <c r="H454" s="67">
        <f t="shared" si="82"/>
        <v>4</v>
      </c>
      <c r="I454" s="74">
        <f t="shared" si="83"/>
        <v>4</v>
      </c>
      <c r="J454" s="67">
        <f t="shared" si="84"/>
        <v>3.5</v>
      </c>
      <c r="K454" s="115"/>
      <c r="L454" s="70">
        <v>451</v>
      </c>
      <c r="M454" s="67">
        <f t="shared" si="85"/>
        <v>3.75</v>
      </c>
      <c r="N454" s="74">
        <f t="shared" si="86"/>
        <v>3.75</v>
      </c>
      <c r="O454" s="67">
        <f t="shared" si="87"/>
        <v>3.25</v>
      </c>
    </row>
    <row r="455" spans="2:15" x14ac:dyDescent="0.2">
      <c r="B455" s="70">
        <v>452</v>
      </c>
      <c r="C455" s="282">
        <v>3.5</v>
      </c>
      <c r="D455" s="283">
        <v>3.5</v>
      </c>
      <c r="E455" s="282">
        <v>3</v>
      </c>
      <c r="G455" s="70">
        <v>452</v>
      </c>
      <c r="H455" s="67">
        <f t="shared" si="82"/>
        <v>4</v>
      </c>
      <c r="I455" s="74">
        <f t="shared" si="83"/>
        <v>4</v>
      </c>
      <c r="J455" s="67">
        <f t="shared" si="84"/>
        <v>3.5</v>
      </c>
      <c r="K455" s="115"/>
      <c r="L455" s="70">
        <v>452</v>
      </c>
      <c r="M455" s="67">
        <f t="shared" si="85"/>
        <v>3.75</v>
      </c>
      <c r="N455" s="74">
        <f t="shared" si="86"/>
        <v>3.75</v>
      </c>
      <c r="O455" s="67">
        <f t="shared" si="87"/>
        <v>3.25</v>
      </c>
    </row>
    <row r="456" spans="2:15" x14ac:dyDescent="0.2">
      <c r="B456" s="70">
        <v>453</v>
      </c>
      <c r="C456" s="282">
        <v>3.5</v>
      </c>
      <c r="D456" s="283">
        <v>3.5</v>
      </c>
      <c r="E456" s="282">
        <v>3</v>
      </c>
      <c r="G456" s="70">
        <v>453</v>
      </c>
      <c r="H456" s="67">
        <f t="shared" si="82"/>
        <v>4</v>
      </c>
      <c r="I456" s="74">
        <f t="shared" si="83"/>
        <v>4</v>
      </c>
      <c r="J456" s="67">
        <f t="shared" si="84"/>
        <v>3.5</v>
      </c>
      <c r="K456" s="115"/>
      <c r="L456" s="70">
        <v>453</v>
      </c>
      <c r="M456" s="67">
        <f t="shared" si="85"/>
        <v>3.75</v>
      </c>
      <c r="N456" s="74">
        <f t="shared" si="86"/>
        <v>3.75</v>
      </c>
      <c r="O456" s="67">
        <f t="shared" si="87"/>
        <v>3.25</v>
      </c>
    </row>
    <row r="457" spans="2:15" x14ac:dyDescent="0.2">
      <c r="B457" s="70">
        <v>454</v>
      </c>
      <c r="C457" s="282">
        <v>3.5</v>
      </c>
      <c r="D457" s="283">
        <v>3.5</v>
      </c>
      <c r="E457" s="282">
        <v>3</v>
      </c>
      <c r="G457" s="70">
        <v>454</v>
      </c>
      <c r="H457" s="67">
        <f t="shared" si="82"/>
        <v>4</v>
      </c>
      <c r="I457" s="74">
        <f t="shared" si="83"/>
        <v>4</v>
      </c>
      <c r="J457" s="67">
        <f t="shared" si="84"/>
        <v>3.5</v>
      </c>
      <c r="K457" s="115"/>
      <c r="L457" s="70">
        <v>454</v>
      </c>
      <c r="M457" s="67">
        <f t="shared" si="85"/>
        <v>3.75</v>
      </c>
      <c r="N457" s="74">
        <f t="shared" si="86"/>
        <v>3.75</v>
      </c>
      <c r="O457" s="67">
        <f t="shared" si="87"/>
        <v>3.25</v>
      </c>
    </row>
    <row r="458" spans="2:15" x14ac:dyDescent="0.2">
      <c r="B458" s="70">
        <v>455</v>
      </c>
      <c r="C458" s="282">
        <v>3.5</v>
      </c>
      <c r="D458" s="283">
        <v>3.5</v>
      </c>
      <c r="E458" s="282">
        <v>3</v>
      </c>
      <c r="G458" s="70">
        <v>455</v>
      </c>
      <c r="H458" s="67">
        <f t="shared" si="82"/>
        <v>4</v>
      </c>
      <c r="I458" s="74">
        <f t="shared" si="83"/>
        <v>4</v>
      </c>
      <c r="J458" s="67">
        <f t="shared" si="84"/>
        <v>3.5</v>
      </c>
      <c r="K458" s="115"/>
      <c r="L458" s="70">
        <v>455</v>
      </c>
      <c r="M458" s="67">
        <f t="shared" si="85"/>
        <v>3.75</v>
      </c>
      <c r="N458" s="74">
        <f t="shared" si="86"/>
        <v>3.75</v>
      </c>
      <c r="O458" s="67">
        <f t="shared" si="87"/>
        <v>3.25</v>
      </c>
    </row>
    <row r="459" spans="2:15" x14ac:dyDescent="0.2">
      <c r="B459" s="70">
        <v>456</v>
      </c>
      <c r="C459" s="282">
        <v>3.5</v>
      </c>
      <c r="D459" s="283">
        <v>3.5</v>
      </c>
      <c r="E459" s="282">
        <v>3</v>
      </c>
      <c r="G459" s="70">
        <v>456</v>
      </c>
      <c r="H459" s="67">
        <f t="shared" si="82"/>
        <v>4</v>
      </c>
      <c r="I459" s="74">
        <f t="shared" si="83"/>
        <v>4</v>
      </c>
      <c r="J459" s="67">
        <f t="shared" si="84"/>
        <v>3.5</v>
      </c>
      <c r="K459" s="115"/>
      <c r="L459" s="70">
        <v>456</v>
      </c>
      <c r="M459" s="67">
        <f t="shared" si="85"/>
        <v>3.75</v>
      </c>
      <c r="N459" s="74">
        <f t="shared" si="86"/>
        <v>3.75</v>
      </c>
      <c r="O459" s="67">
        <f t="shared" si="87"/>
        <v>3.25</v>
      </c>
    </row>
    <row r="460" spans="2:15" x14ac:dyDescent="0.2">
      <c r="B460" s="70">
        <v>457</v>
      </c>
      <c r="C460" s="282">
        <v>3.5</v>
      </c>
      <c r="D460" s="283">
        <v>3.5</v>
      </c>
      <c r="E460" s="282">
        <v>3</v>
      </c>
      <c r="G460" s="70">
        <v>457</v>
      </c>
      <c r="H460" s="67">
        <f t="shared" si="82"/>
        <v>4</v>
      </c>
      <c r="I460" s="74">
        <f t="shared" si="83"/>
        <v>4</v>
      </c>
      <c r="J460" s="67">
        <f t="shared" si="84"/>
        <v>3.5</v>
      </c>
      <c r="K460" s="115"/>
      <c r="L460" s="70">
        <v>457</v>
      </c>
      <c r="M460" s="67">
        <f t="shared" si="85"/>
        <v>3.75</v>
      </c>
      <c r="N460" s="74">
        <f t="shared" si="86"/>
        <v>3.75</v>
      </c>
      <c r="O460" s="67">
        <f t="shared" si="87"/>
        <v>3.25</v>
      </c>
    </row>
    <row r="461" spans="2:15" x14ac:dyDescent="0.2">
      <c r="B461" s="70">
        <v>458</v>
      </c>
      <c r="C461" s="282">
        <v>3.5</v>
      </c>
      <c r="D461" s="283">
        <v>3.5</v>
      </c>
      <c r="E461" s="282">
        <v>3</v>
      </c>
      <c r="G461" s="70">
        <v>458</v>
      </c>
      <c r="H461" s="67">
        <f t="shared" si="82"/>
        <v>4</v>
      </c>
      <c r="I461" s="74">
        <f t="shared" si="83"/>
        <v>4</v>
      </c>
      <c r="J461" s="67">
        <f t="shared" si="84"/>
        <v>3.5</v>
      </c>
      <c r="K461" s="115"/>
      <c r="L461" s="70">
        <v>458</v>
      </c>
      <c r="M461" s="67">
        <f t="shared" si="85"/>
        <v>3.75</v>
      </c>
      <c r="N461" s="74">
        <f t="shared" si="86"/>
        <v>3.75</v>
      </c>
      <c r="O461" s="67">
        <f t="shared" si="87"/>
        <v>3.25</v>
      </c>
    </row>
    <row r="462" spans="2:15" x14ac:dyDescent="0.2">
      <c r="B462" s="70">
        <v>459</v>
      </c>
      <c r="C462" s="282">
        <v>3.5</v>
      </c>
      <c r="D462" s="283">
        <v>3.5</v>
      </c>
      <c r="E462" s="282">
        <v>3</v>
      </c>
      <c r="G462" s="70">
        <v>459</v>
      </c>
      <c r="H462" s="67">
        <f t="shared" si="82"/>
        <v>4</v>
      </c>
      <c r="I462" s="74">
        <f t="shared" si="83"/>
        <v>4</v>
      </c>
      <c r="J462" s="67">
        <f t="shared" si="84"/>
        <v>3.5</v>
      </c>
      <c r="K462" s="115"/>
      <c r="L462" s="70">
        <v>459</v>
      </c>
      <c r="M462" s="67">
        <f t="shared" si="85"/>
        <v>3.75</v>
      </c>
      <c r="N462" s="74">
        <f t="shared" si="86"/>
        <v>3.75</v>
      </c>
      <c r="O462" s="67">
        <f t="shared" si="87"/>
        <v>3.25</v>
      </c>
    </row>
    <row r="463" spans="2:15" x14ac:dyDescent="0.2">
      <c r="B463" s="70">
        <v>460</v>
      </c>
      <c r="C463" s="282">
        <v>3.5</v>
      </c>
      <c r="D463" s="283">
        <v>3.5</v>
      </c>
      <c r="E463" s="282">
        <v>3</v>
      </c>
      <c r="G463" s="70">
        <v>460</v>
      </c>
      <c r="H463" s="67">
        <f t="shared" si="82"/>
        <v>4</v>
      </c>
      <c r="I463" s="74">
        <f t="shared" si="83"/>
        <v>4</v>
      </c>
      <c r="J463" s="67">
        <f t="shared" si="84"/>
        <v>3.5</v>
      </c>
      <c r="K463" s="115"/>
      <c r="L463" s="70">
        <v>460</v>
      </c>
      <c r="M463" s="67">
        <f t="shared" si="85"/>
        <v>3.75</v>
      </c>
      <c r="N463" s="74">
        <f t="shared" si="86"/>
        <v>3.75</v>
      </c>
      <c r="O463" s="67">
        <f t="shared" si="87"/>
        <v>3.25</v>
      </c>
    </row>
    <row r="464" spans="2:15" x14ac:dyDescent="0.2">
      <c r="B464" s="70">
        <v>461</v>
      </c>
      <c r="C464" s="282">
        <v>3.5</v>
      </c>
      <c r="D464" s="283">
        <v>3.5</v>
      </c>
      <c r="E464" s="282">
        <v>3</v>
      </c>
      <c r="G464" s="70">
        <v>461</v>
      </c>
      <c r="H464" s="67">
        <f t="shared" si="82"/>
        <v>4</v>
      </c>
      <c r="I464" s="74">
        <f t="shared" si="83"/>
        <v>4</v>
      </c>
      <c r="J464" s="67">
        <f t="shared" si="84"/>
        <v>3.5</v>
      </c>
      <c r="K464" s="115"/>
      <c r="L464" s="70">
        <v>461</v>
      </c>
      <c r="M464" s="67">
        <f t="shared" si="85"/>
        <v>3.75</v>
      </c>
      <c r="N464" s="74">
        <f t="shared" si="86"/>
        <v>3.75</v>
      </c>
      <c r="O464" s="67">
        <f t="shared" si="87"/>
        <v>3.25</v>
      </c>
    </row>
    <row r="465" spans="2:15" x14ac:dyDescent="0.2">
      <c r="B465" s="70">
        <v>462</v>
      </c>
      <c r="C465" s="282">
        <v>3.5</v>
      </c>
      <c r="D465" s="283">
        <v>3.5</v>
      </c>
      <c r="E465" s="282">
        <v>3</v>
      </c>
      <c r="G465" s="70">
        <v>462</v>
      </c>
      <c r="H465" s="67">
        <f t="shared" si="82"/>
        <v>4</v>
      </c>
      <c r="I465" s="74">
        <f t="shared" si="83"/>
        <v>4</v>
      </c>
      <c r="J465" s="67">
        <f t="shared" si="84"/>
        <v>3.5</v>
      </c>
      <c r="K465" s="115"/>
      <c r="L465" s="70">
        <v>462</v>
      </c>
      <c r="M465" s="67">
        <f t="shared" si="85"/>
        <v>3.75</v>
      </c>
      <c r="N465" s="74">
        <f t="shared" si="86"/>
        <v>3.75</v>
      </c>
      <c r="O465" s="67">
        <f t="shared" si="87"/>
        <v>3.25</v>
      </c>
    </row>
    <row r="466" spans="2:15" x14ac:dyDescent="0.2">
      <c r="B466" s="70">
        <v>463</v>
      </c>
      <c r="C466" s="282">
        <v>3.5</v>
      </c>
      <c r="D466" s="283">
        <v>3.5</v>
      </c>
      <c r="E466" s="282">
        <v>3</v>
      </c>
      <c r="G466" s="70">
        <v>463</v>
      </c>
      <c r="H466" s="67">
        <f t="shared" si="82"/>
        <v>4</v>
      </c>
      <c r="I466" s="74">
        <f t="shared" si="83"/>
        <v>4</v>
      </c>
      <c r="J466" s="67">
        <f t="shared" si="84"/>
        <v>3.5</v>
      </c>
      <c r="K466" s="115"/>
      <c r="L466" s="70">
        <v>463</v>
      </c>
      <c r="M466" s="67">
        <f t="shared" si="85"/>
        <v>3.75</v>
      </c>
      <c r="N466" s="74">
        <f t="shared" si="86"/>
        <v>3.75</v>
      </c>
      <c r="O466" s="67">
        <f t="shared" si="87"/>
        <v>3.25</v>
      </c>
    </row>
    <row r="467" spans="2:15" x14ac:dyDescent="0.2">
      <c r="B467" s="70">
        <v>464</v>
      </c>
      <c r="C467" s="282">
        <v>3.5</v>
      </c>
      <c r="D467" s="283">
        <v>3.5</v>
      </c>
      <c r="E467" s="282">
        <v>3</v>
      </c>
      <c r="G467" s="70">
        <v>464</v>
      </c>
      <c r="H467" s="67">
        <f t="shared" ref="H467:H478" si="88">C467+0.5</f>
        <v>4</v>
      </c>
      <c r="I467" s="74">
        <f t="shared" ref="I467:I478" si="89">D467+0.5</f>
        <v>4</v>
      </c>
      <c r="J467" s="67">
        <f t="shared" ref="J467:J478" si="90">E467+0.5</f>
        <v>3.5</v>
      </c>
      <c r="K467" s="115"/>
      <c r="L467" s="70">
        <v>464</v>
      </c>
      <c r="M467" s="67">
        <f t="shared" ref="M467:M478" si="91">C467+0.25</f>
        <v>3.75</v>
      </c>
      <c r="N467" s="74">
        <f t="shared" ref="N467:N478" si="92">D467+0.25</f>
        <v>3.75</v>
      </c>
      <c r="O467" s="67">
        <f t="shared" ref="O467:O478" si="93">E467+0.25</f>
        <v>3.25</v>
      </c>
    </row>
    <row r="468" spans="2:15" x14ac:dyDescent="0.2">
      <c r="B468" s="70">
        <v>465</v>
      </c>
      <c r="C468" s="282">
        <v>3.5</v>
      </c>
      <c r="D468" s="283">
        <v>3.5</v>
      </c>
      <c r="E468" s="282">
        <v>3</v>
      </c>
      <c r="G468" s="70">
        <v>465</v>
      </c>
      <c r="H468" s="67">
        <f t="shared" si="88"/>
        <v>4</v>
      </c>
      <c r="I468" s="74">
        <f t="shared" si="89"/>
        <v>4</v>
      </c>
      <c r="J468" s="67">
        <f t="shared" si="90"/>
        <v>3.5</v>
      </c>
      <c r="K468" s="115"/>
      <c r="L468" s="70">
        <v>465</v>
      </c>
      <c r="M468" s="67">
        <f t="shared" si="91"/>
        <v>3.75</v>
      </c>
      <c r="N468" s="74">
        <f t="shared" si="92"/>
        <v>3.75</v>
      </c>
      <c r="O468" s="67">
        <f t="shared" si="93"/>
        <v>3.25</v>
      </c>
    </row>
    <row r="469" spans="2:15" x14ac:dyDescent="0.2">
      <c r="B469" s="70">
        <v>466</v>
      </c>
      <c r="C469" s="282">
        <v>3.5</v>
      </c>
      <c r="D469" s="283">
        <v>3.5</v>
      </c>
      <c r="E469" s="282">
        <v>3</v>
      </c>
      <c r="G469" s="70">
        <v>466</v>
      </c>
      <c r="H469" s="67">
        <f t="shared" si="88"/>
        <v>4</v>
      </c>
      <c r="I469" s="74">
        <f t="shared" si="89"/>
        <v>4</v>
      </c>
      <c r="J469" s="67">
        <f t="shared" si="90"/>
        <v>3.5</v>
      </c>
      <c r="K469" s="115"/>
      <c r="L469" s="70">
        <v>466</v>
      </c>
      <c r="M469" s="67">
        <f t="shared" si="91"/>
        <v>3.75</v>
      </c>
      <c r="N469" s="74">
        <f t="shared" si="92"/>
        <v>3.75</v>
      </c>
      <c r="O469" s="67">
        <f t="shared" si="93"/>
        <v>3.25</v>
      </c>
    </row>
    <row r="470" spans="2:15" x14ac:dyDescent="0.2">
      <c r="B470" s="70">
        <v>467</v>
      </c>
      <c r="C470" s="282">
        <v>3.5</v>
      </c>
      <c r="D470" s="283">
        <v>3.5</v>
      </c>
      <c r="E470" s="282">
        <v>3</v>
      </c>
      <c r="G470" s="70">
        <v>467</v>
      </c>
      <c r="H470" s="67">
        <f t="shared" si="88"/>
        <v>4</v>
      </c>
      <c r="I470" s="74">
        <f t="shared" si="89"/>
        <v>4</v>
      </c>
      <c r="J470" s="67">
        <f t="shared" si="90"/>
        <v>3.5</v>
      </c>
      <c r="K470" s="115"/>
      <c r="L470" s="70">
        <v>467</v>
      </c>
      <c r="M470" s="67">
        <f t="shared" si="91"/>
        <v>3.75</v>
      </c>
      <c r="N470" s="74">
        <f t="shared" si="92"/>
        <v>3.75</v>
      </c>
      <c r="O470" s="67">
        <f t="shared" si="93"/>
        <v>3.25</v>
      </c>
    </row>
    <row r="471" spans="2:15" x14ac:dyDescent="0.2">
      <c r="B471" s="70">
        <v>468</v>
      </c>
      <c r="C471" s="282">
        <v>3.5</v>
      </c>
      <c r="D471" s="283">
        <v>3.5</v>
      </c>
      <c r="E471" s="282">
        <v>3</v>
      </c>
      <c r="G471" s="70">
        <v>468</v>
      </c>
      <c r="H471" s="67">
        <f t="shared" si="88"/>
        <v>4</v>
      </c>
      <c r="I471" s="74">
        <f t="shared" si="89"/>
        <v>4</v>
      </c>
      <c r="J471" s="67">
        <f t="shared" si="90"/>
        <v>3.5</v>
      </c>
      <c r="K471" s="115"/>
      <c r="L471" s="70">
        <v>468</v>
      </c>
      <c r="M471" s="67">
        <f t="shared" si="91"/>
        <v>3.75</v>
      </c>
      <c r="N471" s="74">
        <f t="shared" si="92"/>
        <v>3.75</v>
      </c>
      <c r="O471" s="67">
        <f t="shared" si="93"/>
        <v>3.25</v>
      </c>
    </row>
    <row r="472" spans="2:15" x14ac:dyDescent="0.2">
      <c r="B472" s="70">
        <v>469</v>
      </c>
      <c r="C472" s="282">
        <v>3.5</v>
      </c>
      <c r="D472" s="283">
        <v>3.5</v>
      </c>
      <c r="E472" s="282">
        <v>3</v>
      </c>
      <c r="G472" s="70">
        <v>469</v>
      </c>
      <c r="H472" s="67">
        <f t="shared" si="88"/>
        <v>4</v>
      </c>
      <c r="I472" s="74">
        <f t="shared" si="89"/>
        <v>4</v>
      </c>
      <c r="J472" s="67">
        <f t="shared" si="90"/>
        <v>3.5</v>
      </c>
      <c r="K472" s="115"/>
      <c r="L472" s="70">
        <v>469</v>
      </c>
      <c r="M472" s="67">
        <f t="shared" si="91"/>
        <v>3.75</v>
      </c>
      <c r="N472" s="74">
        <f t="shared" si="92"/>
        <v>3.75</v>
      </c>
      <c r="O472" s="67">
        <f t="shared" si="93"/>
        <v>3.25</v>
      </c>
    </row>
    <row r="473" spans="2:15" x14ac:dyDescent="0.2">
      <c r="B473" s="70">
        <v>470</v>
      </c>
      <c r="C473" s="282">
        <v>3.5</v>
      </c>
      <c r="D473" s="283">
        <v>3.5</v>
      </c>
      <c r="E473" s="282">
        <v>3</v>
      </c>
      <c r="G473" s="70">
        <v>470</v>
      </c>
      <c r="H473" s="67">
        <f t="shared" si="88"/>
        <v>4</v>
      </c>
      <c r="I473" s="74">
        <f t="shared" si="89"/>
        <v>4</v>
      </c>
      <c r="J473" s="67">
        <f t="shared" si="90"/>
        <v>3.5</v>
      </c>
      <c r="K473" s="115"/>
      <c r="L473" s="70">
        <v>470</v>
      </c>
      <c r="M473" s="67">
        <f t="shared" si="91"/>
        <v>3.75</v>
      </c>
      <c r="N473" s="74">
        <f t="shared" si="92"/>
        <v>3.75</v>
      </c>
      <c r="O473" s="67">
        <f t="shared" si="93"/>
        <v>3.25</v>
      </c>
    </row>
    <row r="474" spans="2:15" x14ac:dyDescent="0.2">
      <c r="B474" s="70">
        <v>471</v>
      </c>
      <c r="C474" s="282">
        <v>3.5</v>
      </c>
      <c r="D474" s="283">
        <v>3.5</v>
      </c>
      <c r="E474" s="282">
        <v>3</v>
      </c>
      <c r="G474" s="70">
        <v>471</v>
      </c>
      <c r="H474" s="67">
        <f t="shared" si="88"/>
        <v>4</v>
      </c>
      <c r="I474" s="74">
        <f t="shared" si="89"/>
        <v>4</v>
      </c>
      <c r="J474" s="67">
        <f t="shared" si="90"/>
        <v>3.5</v>
      </c>
      <c r="K474" s="115"/>
      <c r="L474" s="70">
        <v>471</v>
      </c>
      <c r="M474" s="67">
        <f t="shared" si="91"/>
        <v>3.75</v>
      </c>
      <c r="N474" s="74">
        <f t="shared" si="92"/>
        <v>3.75</v>
      </c>
      <c r="O474" s="67">
        <f t="shared" si="93"/>
        <v>3.25</v>
      </c>
    </row>
    <row r="475" spans="2:15" x14ac:dyDescent="0.2">
      <c r="B475" s="70">
        <v>472</v>
      </c>
      <c r="C475" s="282">
        <v>3.5</v>
      </c>
      <c r="D475" s="283">
        <v>3.5</v>
      </c>
      <c r="E475" s="282">
        <v>3</v>
      </c>
      <c r="G475" s="70">
        <v>472</v>
      </c>
      <c r="H475" s="67">
        <f t="shared" si="88"/>
        <v>4</v>
      </c>
      <c r="I475" s="74">
        <f t="shared" si="89"/>
        <v>4</v>
      </c>
      <c r="J475" s="67">
        <f t="shared" si="90"/>
        <v>3.5</v>
      </c>
      <c r="K475" s="115"/>
      <c r="L475" s="70">
        <v>472</v>
      </c>
      <c r="M475" s="67">
        <f t="shared" si="91"/>
        <v>3.75</v>
      </c>
      <c r="N475" s="74">
        <f t="shared" si="92"/>
        <v>3.75</v>
      </c>
      <c r="O475" s="67">
        <f t="shared" si="93"/>
        <v>3.25</v>
      </c>
    </row>
    <row r="476" spans="2:15" x14ac:dyDescent="0.2">
      <c r="B476" s="70">
        <v>473</v>
      </c>
      <c r="C476" s="282">
        <v>3.5</v>
      </c>
      <c r="D476" s="283">
        <v>3.5</v>
      </c>
      <c r="E476" s="282">
        <v>3</v>
      </c>
      <c r="G476" s="70">
        <v>473</v>
      </c>
      <c r="H476" s="67">
        <f t="shared" si="88"/>
        <v>4</v>
      </c>
      <c r="I476" s="74">
        <f t="shared" si="89"/>
        <v>4</v>
      </c>
      <c r="J476" s="67">
        <f t="shared" si="90"/>
        <v>3.5</v>
      </c>
      <c r="K476" s="115"/>
      <c r="L476" s="70">
        <v>473</v>
      </c>
      <c r="M476" s="67">
        <f t="shared" si="91"/>
        <v>3.75</v>
      </c>
      <c r="N476" s="74">
        <f t="shared" si="92"/>
        <v>3.75</v>
      </c>
      <c r="O476" s="67">
        <f t="shared" si="93"/>
        <v>3.25</v>
      </c>
    </row>
    <row r="477" spans="2:15" x14ac:dyDescent="0.2">
      <c r="B477" s="70">
        <v>474</v>
      </c>
      <c r="C477" s="282">
        <v>3.5</v>
      </c>
      <c r="D477" s="283">
        <v>3.5</v>
      </c>
      <c r="E477" s="282">
        <v>3</v>
      </c>
      <c r="G477" s="70">
        <v>474</v>
      </c>
      <c r="H477" s="67">
        <f t="shared" si="88"/>
        <v>4</v>
      </c>
      <c r="I477" s="74">
        <f t="shared" si="89"/>
        <v>4</v>
      </c>
      <c r="J477" s="67">
        <f t="shared" si="90"/>
        <v>3.5</v>
      </c>
      <c r="K477" s="115"/>
      <c r="L477" s="70">
        <v>474</v>
      </c>
      <c r="M477" s="67">
        <f t="shared" si="91"/>
        <v>3.75</v>
      </c>
      <c r="N477" s="74">
        <f t="shared" si="92"/>
        <v>3.75</v>
      </c>
      <c r="O477" s="67">
        <f t="shared" si="93"/>
        <v>3.25</v>
      </c>
    </row>
    <row r="478" spans="2:15" x14ac:dyDescent="0.2">
      <c r="B478" s="70">
        <v>475</v>
      </c>
      <c r="C478" s="282">
        <v>3.5</v>
      </c>
      <c r="D478" s="283">
        <v>3.5</v>
      </c>
      <c r="E478" s="282">
        <v>3</v>
      </c>
      <c r="G478" s="70">
        <v>475</v>
      </c>
      <c r="H478" s="67">
        <f t="shared" si="88"/>
        <v>4</v>
      </c>
      <c r="I478" s="74">
        <f t="shared" si="89"/>
        <v>4</v>
      </c>
      <c r="J478" s="67">
        <f t="shared" si="90"/>
        <v>3.5</v>
      </c>
      <c r="K478" s="115"/>
      <c r="L478" s="70">
        <v>475</v>
      </c>
      <c r="M478" s="67">
        <f t="shared" si="91"/>
        <v>3.75</v>
      </c>
      <c r="N478" s="74">
        <f t="shared" si="92"/>
        <v>3.75</v>
      </c>
      <c r="O478" s="67">
        <f t="shared" si="93"/>
        <v>3.25</v>
      </c>
    </row>
    <row r="479" spans="2:15" x14ac:dyDescent="0.2">
      <c r="B479" s="70">
        <v>476</v>
      </c>
      <c r="C479" s="282">
        <v>3.5</v>
      </c>
      <c r="D479" s="283">
        <v>3.5</v>
      </c>
      <c r="E479" s="282">
        <v>3</v>
      </c>
      <c r="G479" s="70">
        <v>476</v>
      </c>
      <c r="H479" s="67">
        <f t="shared" ref="H479:H491" si="94">C479+0.5</f>
        <v>4</v>
      </c>
      <c r="I479" s="74">
        <f t="shared" ref="I479:I491" si="95">D479+0.5</f>
        <v>4</v>
      </c>
      <c r="J479" s="67">
        <f t="shared" ref="J479:J491" si="96">E479+0.5</f>
        <v>3.5</v>
      </c>
      <c r="K479" s="115"/>
      <c r="L479" s="70">
        <v>476</v>
      </c>
      <c r="M479" s="67">
        <f t="shared" ref="M479:M491" si="97">C479+0.25</f>
        <v>3.75</v>
      </c>
      <c r="N479" s="74">
        <f t="shared" ref="N479:N491" si="98">D479+0.25</f>
        <v>3.75</v>
      </c>
      <c r="O479" s="67">
        <f t="shared" ref="O479:O491" si="99">E479+0.25</f>
        <v>3.25</v>
      </c>
    </row>
    <row r="480" spans="2:15" x14ac:dyDescent="0.2">
      <c r="B480" s="70">
        <v>477</v>
      </c>
      <c r="C480" s="282">
        <v>3.5</v>
      </c>
      <c r="D480" s="283">
        <v>3.5</v>
      </c>
      <c r="E480" s="282">
        <v>3</v>
      </c>
      <c r="G480" s="70">
        <v>477</v>
      </c>
      <c r="H480" s="67">
        <f t="shared" si="94"/>
        <v>4</v>
      </c>
      <c r="I480" s="74">
        <f t="shared" si="95"/>
        <v>4</v>
      </c>
      <c r="J480" s="67">
        <f t="shared" si="96"/>
        <v>3.5</v>
      </c>
      <c r="K480" s="115"/>
      <c r="L480" s="70">
        <v>477</v>
      </c>
      <c r="M480" s="67">
        <f t="shared" si="97"/>
        <v>3.75</v>
      </c>
      <c r="N480" s="74">
        <f t="shared" si="98"/>
        <v>3.75</v>
      </c>
      <c r="O480" s="67">
        <f t="shared" si="99"/>
        <v>3.25</v>
      </c>
    </row>
    <row r="481" spans="2:15" x14ac:dyDescent="0.2">
      <c r="B481" s="70">
        <v>478</v>
      </c>
      <c r="C481" s="282">
        <v>3.5</v>
      </c>
      <c r="D481" s="283">
        <v>3.5</v>
      </c>
      <c r="E481" s="282">
        <v>3</v>
      </c>
      <c r="G481" s="70">
        <v>478</v>
      </c>
      <c r="H481" s="67">
        <f t="shared" si="94"/>
        <v>4</v>
      </c>
      <c r="I481" s="74">
        <f t="shared" si="95"/>
        <v>4</v>
      </c>
      <c r="J481" s="67">
        <f t="shared" si="96"/>
        <v>3.5</v>
      </c>
      <c r="K481" s="115"/>
      <c r="L481" s="70">
        <v>478</v>
      </c>
      <c r="M481" s="67">
        <f t="shared" si="97"/>
        <v>3.75</v>
      </c>
      <c r="N481" s="74">
        <f t="shared" si="98"/>
        <v>3.75</v>
      </c>
      <c r="O481" s="67">
        <f t="shared" si="99"/>
        <v>3.25</v>
      </c>
    </row>
    <row r="482" spans="2:15" x14ac:dyDescent="0.2">
      <c r="B482" s="70">
        <v>479</v>
      </c>
      <c r="C482" s="282">
        <v>3.5</v>
      </c>
      <c r="D482" s="283">
        <v>3.5</v>
      </c>
      <c r="E482" s="282">
        <v>3</v>
      </c>
      <c r="G482" s="70">
        <v>479</v>
      </c>
      <c r="H482" s="67">
        <f t="shared" si="94"/>
        <v>4</v>
      </c>
      <c r="I482" s="74">
        <f t="shared" si="95"/>
        <v>4</v>
      </c>
      <c r="J482" s="67">
        <f t="shared" si="96"/>
        <v>3.5</v>
      </c>
      <c r="K482" s="115"/>
      <c r="L482" s="70">
        <v>479</v>
      </c>
      <c r="M482" s="67">
        <f t="shared" si="97"/>
        <v>3.75</v>
      </c>
      <c r="N482" s="74">
        <f t="shared" si="98"/>
        <v>3.75</v>
      </c>
      <c r="O482" s="67">
        <f t="shared" si="99"/>
        <v>3.25</v>
      </c>
    </row>
    <row r="483" spans="2:15" x14ac:dyDescent="0.2">
      <c r="B483" s="70">
        <v>480</v>
      </c>
      <c r="C483" s="282">
        <v>3.5</v>
      </c>
      <c r="D483" s="283">
        <v>3.5</v>
      </c>
      <c r="E483" s="282">
        <v>3</v>
      </c>
      <c r="G483" s="70">
        <v>480</v>
      </c>
      <c r="H483" s="67">
        <f t="shared" si="94"/>
        <v>4</v>
      </c>
      <c r="I483" s="74">
        <f t="shared" si="95"/>
        <v>4</v>
      </c>
      <c r="J483" s="67">
        <f t="shared" si="96"/>
        <v>3.5</v>
      </c>
      <c r="K483" s="115"/>
      <c r="L483" s="70">
        <v>480</v>
      </c>
      <c r="M483" s="67">
        <f t="shared" si="97"/>
        <v>3.75</v>
      </c>
      <c r="N483" s="74">
        <f t="shared" si="98"/>
        <v>3.75</v>
      </c>
      <c r="O483" s="67">
        <f t="shared" si="99"/>
        <v>3.25</v>
      </c>
    </row>
    <row r="484" spans="2:15" x14ac:dyDescent="0.2">
      <c r="B484" s="70">
        <v>481</v>
      </c>
      <c r="C484" s="282">
        <v>3.5</v>
      </c>
      <c r="D484" s="283">
        <v>3.5</v>
      </c>
      <c r="E484" s="282">
        <v>3</v>
      </c>
      <c r="G484" s="70">
        <v>481</v>
      </c>
      <c r="H484" s="67">
        <f t="shared" si="94"/>
        <v>4</v>
      </c>
      <c r="I484" s="74">
        <f t="shared" si="95"/>
        <v>4</v>
      </c>
      <c r="J484" s="67">
        <f t="shared" si="96"/>
        <v>3.5</v>
      </c>
      <c r="K484" s="115"/>
      <c r="L484" s="70">
        <v>481</v>
      </c>
      <c r="M484" s="67">
        <f t="shared" si="97"/>
        <v>3.75</v>
      </c>
      <c r="N484" s="74">
        <f t="shared" si="98"/>
        <v>3.75</v>
      </c>
      <c r="O484" s="67">
        <f t="shared" si="99"/>
        <v>3.25</v>
      </c>
    </row>
    <row r="485" spans="2:15" x14ac:dyDescent="0.2">
      <c r="B485" s="70">
        <v>482</v>
      </c>
      <c r="C485" s="282">
        <v>3.5</v>
      </c>
      <c r="D485" s="283">
        <v>3.5</v>
      </c>
      <c r="E485" s="282">
        <v>3</v>
      </c>
      <c r="G485" s="70">
        <v>482</v>
      </c>
      <c r="H485" s="67">
        <f t="shared" si="94"/>
        <v>4</v>
      </c>
      <c r="I485" s="74">
        <f t="shared" si="95"/>
        <v>4</v>
      </c>
      <c r="J485" s="67">
        <f t="shared" si="96"/>
        <v>3.5</v>
      </c>
      <c r="K485" s="115"/>
      <c r="L485" s="70">
        <v>482</v>
      </c>
      <c r="M485" s="67">
        <f t="shared" si="97"/>
        <v>3.75</v>
      </c>
      <c r="N485" s="74">
        <f t="shared" si="98"/>
        <v>3.75</v>
      </c>
      <c r="O485" s="67">
        <f t="shared" si="99"/>
        <v>3.25</v>
      </c>
    </row>
    <row r="486" spans="2:15" x14ac:dyDescent="0.2">
      <c r="B486" s="70">
        <v>483</v>
      </c>
      <c r="C486" s="282">
        <v>3.5</v>
      </c>
      <c r="D486" s="283">
        <v>3.5</v>
      </c>
      <c r="E486" s="282">
        <v>3</v>
      </c>
      <c r="G486" s="70">
        <v>483</v>
      </c>
      <c r="H486" s="67">
        <f t="shared" si="94"/>
        <v>4</v>
      </c>
      <c r="I486" s="74">
        <f t="shared" si="95"/>
        <v>4</v>
      </c>
      <c r="J486" s="67">
        <f t="shared" si="96"/>
        <v>3.5</v>
      </c>
      <c r="K486" s="115"/>
      <c r="L486" s="70">
        <v>483</v>
      </c>
      <c r="M486" s="67">
        <f t="shared" si="97"/>
        <v>3.75</v>
      </c>
      <c r="N486" s="74">
        <f t="shared" si="98"/>
        <v>3.75</v>
      </c>
      <c r="O486" s="67">
        <f t="shared" si="99"/>
        <v>3.25</v>
      </c>
    </row>
    <row r="487" spans="2:15" x14ac:dyDescent="0.2">
      <c r="B487" s="70">
        <v>484</v>
      </c>
      <c r="C487" s="282">
        <v>3.5</v>
      </c>
      <c r="D487" s="283">
        <v>3.5</v>
      </c>
      <c r="E487" s="282">
        <v>3</v>
      </c>
      <c r="G487" s="70">
        <v>484</v>
      </c>
      <c r="H487" s="67">
        <f t="shared" si="94"/>
        <v>4</v>
      </c>
      <c r="I487" s="74">
        <f t="shared" si="95"/>
        <v>4</v>
      </c>
      <c r="J487" s="67">
        <f t="shared" si="96"/>
        <v>3.5</v>
      </c>
      <c r="K487" s="115"/>
      <c r="L487" s="70">
        <v>484</v>
      </c>
      <c r="M487" s="67">
        <f t="shared" si="97"/>
        <v>3.75</v>
      </c>
      <c r="N487" s="74">
        <f t="shared" si="98"/>
        <v>3.75</v>
      </c>
      <c r="O487" s="67">
        <f t="shared" si="99"/>
        <v>3.25</v>
      </c>
    </row>
    <row r="488" spans="2:15" x14ac:dyDescent="0.2">
      <c r="B488" s="70">
        <v>485</v>
      </c>
      <c r="C488" s="282">
        <v>3.5</v>
      </c>
      <c r="D488" s="283">
        <v>3.5</v>
      </c>
      <c r="E488" s="282">
        <v>3</v>
      </c>
      <c r="G488" s="70">
        <v>485</v>
      </c>
      <c r="H488" s="67">
        <f t="shared" si="94"/>
        <v>4</v>
      </c>
      <c r="I488" s="74">
        <f t="shared" si="95"/>
        <v>4</v>
      </c>
      <c r="J488" s="67">
        <f t="shared" si="96"/>
        <v>3.5</v>
      </c>
      <c r="K488" s="115"/>
      <c r="L488" s="70">
        <v>485</v>
      </c>
      <c r="M488" s="67">
        <f t="shared" si="97"/>
        <v>3.75</v>
      </c>
      <c r="N488" s="74">
        <f t="shared" si="98"/>
        <v>3.75</v>
      </c>
      <c r="O488" s="67">
        <f t="shared" si="99"/>
        <v>3.25</v>
      </c>
    </row>
    <row r="489" spans="2:15" x14ac:dyDescent="0.2">
      <c r="B489" s="70">
        <v>486</v>
      </c>
      <c r="C489" s="282">
        <v>3.5</v>
      </c>
      <c r="D489" s="283">
        <v>3.5</v>
      </c>
      <c r="E489" s="282">
        <v>3</v>
      </c>
      <c r="G489" s="70">
        <v>486</v>
      </c>
      <c r="H489" s="67">
        <f t="shared" si="94"/>
        <v>4</v>
      </c>
      <c r="I489" s="74">
        <f t="shared" si="95"/>
        <v>4</v>
      </c>
      <c r="J489" s="67">
        <f t="shared" si="96"/>
        <v>3.5</v>
      </c>
      <c r="K489" s="115"/>
      <c r="L489" s="70">
        <v>486</v>
      </c>
      <c r="M489" s="67">
        <f t="shared" si="97"/>
        <v>3.75</v>
      </c>
      <c r="N489" s="74">
        <f t="shared" si="98"/>
        <v>3.75</v>
      </c>
      <c r="O489" s="67">
        <f t="shared" si="99"/>
        <v>3.25</v>
      </c>
    </row>
    <row r="490" spans="2:15" x14ac:dyDescent="0.2">
      <c r="B490" s="70">
        <v>487</v>
      </c>
      <c r="C490" s="282">
        <v>3.5</v>
      </c>
      <c r="D490" s="283">
        <v>3.5</v>
      </c>
      <c r="E490" s="282">
        <v>3</v>
      </c>
      <c r="G490" s="70">
        <v>487</v>
      </c>
      <c r="H490" s="67">
        <f t="shared" si="94"/>
        <v>4</v>
      </c>
      <c r="I490" s="74">
        <f t="shared" si="95"/>
        <v>4</v>
      </c>
      <c r="J490" s="67">
        <f t="shared" si="96"/>
        <v>3.5</v>
      </c>
      <c r="K490" s="115"/>
      <c r="L490" s="70">
        <v>487</v>
      </c>
      <c r="M490" s="67">
        <f t="shared" si="97"/>
        <v>3.75</v>
      </c>
      <c r="N490" s="74">
        <f t="shared" si="98"/>
        <v>3.75</v>
      </c>
      <c r="O490" s="67">
        <f t="shared" si="99"/>
        <v>3.25</v>
      </c>
    </row>
    <row r="491" spans="2:15" x14ac:dyDescent="0.2">
      <c r="B491" s="70">
        <v>488</v>
      </c>
      <c r="C491" s="282">
        <v>3.5</v>
      </c>
      <c r="D491" s="283">
        <v>3.5</v>
      </c>
      <c r="E491" s="282">
        <v>3</v>
      </c>
      <c r="G491" s="70">
        <v>488</v>
      </c>
      <c r="H491" s="67">
        <f t="shared" si="94"/>
        <v>4</v>
      </c>
      <c r="I491" s="74">
        <f t="shared" si="95"/>
        <v>4</v>
      </c>
      <c r="J491" s="67">
        <f t="shared" si="96"/>
        <v>3.5</v>
      </c>
      <c r="K491" s="115"/>
      <c r="L491" s="70">
        <v>488</v>
      </c>
      <c r="M491" s="67">
        <f t="shared" si="97"/>
        <v>3.75</v>
      </c>
      <c r="N491" s="74">
        <f t="shared" si="98"/>
        <v>3.75</v>
      </c>
      <c r="O491" s="67">
        <f t="shared" si="99"/>
        <v>3.25</v>
      </c>
    </row>
    <row r="492" spans="2:15" x14ac:dyDescent="0.2">
      <c r="B492" s="70">
        <v>489</v>
      </c>
      <c r="C492" s="282">
        <v>3.5</v>
      </c>
      <c r="D492" s="283">
        <v>3.5</v>
      </c>
      <c r="E492" s="282">
        <v>3</v>
      </c>
      <c r="G492" s="70">
        <v>489</v>
      </c>
      <c r="H492" s="67">
        <f t="shared" ref="H492:H502" si="100">C492+0.5</f>
        <v>4</v>
      </c>
      <c r="I492" s="74">
        <f t="shared" ref="I492:I502" si="101">D492+0.5</f>
        <v>4</v>
      </c>
      <c r="J492" s="67">
        <f t="shared" ref="J492:J502" si="102">E492+0.5</f>
        <v>3.5</v>
      </c>
      <c r="K492" s="115"/>
      <c r="L492" s="70">
        <v>489</v>
      </c>
      <c r="M492" s="67">
        <f t="shared" ref="M492:M502" si="103">C492+0.25</f>
        <v>3.75</v>
      </c>
      <c r="N492" s="74">
        <f t="shared" ref="N492:N502" si="104">D492+0.25</f>
        <v>3.75</v>
      </c>
      <c r="O492" s="67">
        <f t="shared" ref="O492:O502" si="105">E492+0.25</f>
        <v>3.25</v>
      </c>
    </row>
    <row r="493" spans="2:15" x14ac:dyDescent="0.2">
      <c r="B493" s="70">
        <v>490</v>
      </c>
      <c r="C493" s="282">
        <v>3.5</v>
      </c>
      <c r="D493" s="283">
        <v>3.5</v>
      </c>
      <c r="E493" s="282">
        <v>3</v>
      </c>
      <c r="G493" s="70">
        <v>490</v>
      </c>
      <c r="H493" s="67">
        <f t="shared" si="100"/>
        <v>4</v>
      </c>
      <c r="I493" s="74">
        <f t="shared" si="101"/>
        <v>4</v>
      </c>
      <c r="J493" s="67">
        <f t="shared" si="102"/>
        <v>3.5</v>
      </c>
      <c r="K493" s="115"/>
      <c r="L493" s="70">
        <v>490</v>
      </c>
      <c r="M493" s="67">
        <f t="shared" si="103"/>
        <v>3.75</v>
      </c>
      <c r="N493" s="74">
        <f t="shared" si="104"/>
        <v>3.75</v>
      </c>
      <c r="O493" s="67">
        <f t="shared" si="105"/>
        <v>3.25</v>
      </c>
    </row>
    <row r="494" spans="2:15" x14ac:dyDescent="0.2">
      <c r="B494" s="70">
        <v>491</v>
      </c>
      <c r="C494" s="282">
        <v>3.5</v>
      </c>
      <c r="D494" s="283">
        <v>3.5</v>
      </c>
      <c r="E494" s="282">
        <v>3</v>
      </c>
      <c r="G494" s="70">
        <v>491</v>
      </c>
      <c r="H494" s="67">
        <f t="shared" si="100"/>
        <v>4</v>
      </c>
      <c r="I494" s="74">
        <f t="shared" si="101"/>
        <v>4</v>
      </c>
      <c r="J494" s="67">
        <f t="shared" si="102"/>
        <v>3.5</v>
      </c>
      <c r="K494" s="115"/>
      <c r="L494" s="70">
        <v>491</v>
      </c>
      <c r="M494" s="67">
        <f t="shared" si="103"/>
        <v>3.75</v>
      </c>
      <c r="N494" s="74">
        <f t="shared" si="104"/>
        <v>3.75</v>
      </c>
      <c r="O494" s="67">
        <f t="shared" si="105"/>
        <v>3.25</v>
      </c>
    </row>
    <row r="495" spans="2:15" x14ac:dyDescent="0.2">
      <c r="B495" s="70">
        <v>492</v>
      </c>
      <c r="C495" s="282">
        <v>3.5</v>
      </c>
      <c r="D495" s="283">
        <v>3.5</v>
      </c>
      <c r="E495" s="282">
        <v>3</v>
      </c>
      <c r="G495" s="70">
        <v>492</v>
      </c>
      <c r="H495" s="67">
        <f t="shared" si="100"/>
        <v>4</v>
      </c>
      <c r="I495" s="74">
        <f t="shared" si="101"/>
        <v>4</v>
      </c>
      <c r="J495" s="67">
        <f t="shared" si="102"/>
        <v>3.5</v>
      </c>
      <c r="K495" s="115"/>
      <c r="L495" s="70">
        <v>492</v>
      </c>
      <c r="M495" s="67">
        <f t="shared" si="103"/>
        <v>3.75</v>
      </c>
      <c r="N495" s="74">
        <f t="shared" si="104"/>
        <v>3.75</v>
      </c>
      <c r="O495" s="67">
        <f t="shared" si="105"/>
        <v>3.25</v>
      </c>
    </row>
    <row r="496" spans="2:15" x14ac:dyDescent="0.2">
      <c r="B496" s="70">
        <v>493</v>
      </c>
      <c r="C496" s="282">
        <v>3.5</v>
      </c>
      <c r="D496" s="283">
        <v>3.5</v>
      </c>
      <c r="E496" s="282">
        <v>3</v>
      </c>
      <c r="G496" s="70">
        <v>493</v>
      </c>
      <c r="H496" s="67">
        <f t="shared" si="100"/>
        <v>4</v>
      </c>
      <c r="I496" s="74">
        <f t="shared" si="101"/>
        <v>4</v>
      </c>
      <c r="J496" s="67">
        <f t="shared" si="102"/>
        <v>3.5</v>
      </c>
      <c r="K496" s="115"/>
      <c r="L496" s="70">
        <v>493</v>
      </c>
      <c r="M496" s="67">
        <f t="shared" si="103"/>
        <v>3.75</v>
      </c>
      <c r="N496" s="74">
        <f t="shared" si="104"/>
        <v>3.75</v>
      </c>
      <c r="O496" s="67">
        <f t="shared" si="105"/>
        <v>3.25</v>
      </c>
    </row>
    <row r="497" spans="2:15" x14ac:dyDescent="0.2">
      <c r="B497" s="70">
        <v>494</v>
      </c>
      <c r="C497" s="282">
        <v>3.5</v>
      </c>
      <c r="D497" s="283">
        <v>3.5</v>
      </c>
      <c r="E497" s="282">
        <v>3</v>
      </c>
      <c r="G497" s="70">
        <v>494</v>
      </c>
      <c r="H497" s="67">
        <f t="shared" si="100"/>
        <v>4</v>
      </c>
      <c r="I497" s="74">
        <f t="shared" si="101"/>
        <v>4</v>
      </c>
      <c r="J497" s="67">
        <f t="shared" si="102"/>
        <v>3.5</v>
      </c>
      <c r="K497" s="115"/>
      <c r="L497" s="70">
        <v>494</v>
      </c>
      <c r="M497" s="67">
        <f t="shared" si="103"/>
        <v>3.75</v>
      </c>
      <c r="N497" s="74">
        <f t="shared" si="104"/>
        <v>3.75</v>
      </c>
      <c r="O497" s="67">
        <f t="shared" si="105"/>
        <v>3.25</v>
      </c>
    </row>
    <row r="498" spans="2:15" x14ac:dyDescent="0.2">
      <c r="B498" s="70">
        <v>495</v>
      </c>
      <c r="C498" s="282">
        <v>3.5</v>
      </c>
      <c r="D498" s="283">
        <v>3.5</v>
      </c>
      <c r="E498" s="282">
        <v>3</v>
      </c>
      <c r="G498" s="70">
        <v>495</v>
      </c>
      <c r="H498" s="67">
        <f t="shared" si="100"/>
        <v>4</v>
      </c>
      <c r="I498" s="74">
        <f t="shared" si="101"/>
        <v>4</v>
      </c>
      <c r="J498" s="67">
        <f t="shared" si="102"/>
        <v>3.5</v>
      </c>
      <c r="K498" s="115"/>
      <c r="L498" s="70">
        <v>495</v>
      </c>
      <c r="M498" s="67">
        <f t="shared" si="103"/>
        <v>3.75</v>
      </c>
      <c r="N498" s="74">
        <f t="shared" si="104"/>
        <v>3.75</v>
      </c>
      <c r="O498" s="67">
        <f t="shared" si="105"/>
        <v>3.25</v>
      </c>
    </row>
    <row r="499" spans="2:15" x14ac:dyDescent="0.2">
      <c r="B499" s="70">
        <v>496</v>
      </c>
      <c r="C499" s="282">
        <v>3.5</v>
      </c>
      <c r="D499" s="283">
        <v>3.5</v>
      </c>
      <c r="E499" s="282">
        <v>3</v>
      </c>
      <c r="G499" s="70">
        <v>496</v>
      </c>
      <c r="H499" s="67">
        <f t="shared" si="100"/>
        <v>4</v>
      </c>
      <c r="I499" s="74">
        <f t="shared" si="101"/>
        <v>4</v>
      </c>
      <c r="J499" s="67">
        <f t="shared" si="102"/>
        <v>3.5</v>
      </c>
      <c r="K499" s="115"/>
      <c r="L499" s="70">
        <v>496</v>
      </c>
      <c r="M499" s="67">
        <f t="shared" si="103"/>
        <v>3.75</v>
      </c>
      <c r="N499" s="74">
        <f t="shared" si="104"/>
        <v>3.75</v>
      </c>
      <c r="O499" s="67">
        <f t="shared" si="105"/>
        <v>3.25</v>
      </c>
    </row>
    <row r="500" spans="2:15" x14ac:dyDescent="0.2">
      <c r="B500" s="70">
        <v>497</v>
      </c>
      <c r="C500" s="282">
        <v>3.5</v>
      </c>
      <c r="D500" s="283">
        <v>3.5</v>
      </c>
      <c r="E500" s="282">
        <v>3</v>
      </c>
      <c r="G500" s="70">
        <v>497</v>
      </c>
      <c r="H500" s="67">
        <f t="shared" si="100"/>
        <v>4</v>
      </c>
      <c r="I500" s="74">
        <f t="shared" si="101"/>
        <v>4</v>
      </c>
      <c r="J500" s="67">
        <f t="shared" si="102"/>
        <v>3.5</v>
      </c>
      <c r="K500" s="115"/>
      <c r="L500" s="70">
        <v>497</v>
      </c>
      <c r="M500" s="67">
        <f t="shared" si="103"/>
        <v>3.75</v>
      </c>
      <c r="N500" s="74">
        <f t="shared" si="104"/>
        <v>3.75</v>
      </c>
      <c r="O500" s="67">
        <f t="shared" si="105"/>
        <v>3.25</v>
      </c>
    </row>
    <row r="501" spans="2:15" x14ac:dyDescent="0.2">
      <c r="B501" s="70">
        <v>498</v>
      </c>
      <c r="C501" s="282">
        <v>3.5</v>
      </c>
      <c r="D501" s="283">
        <v>3.5</v>
      </c>
      <c r="E501" s="282">
        <v>3</v>
      </c>
      <c r="G501" s="70">
        <v>498</v>
      </c>
      <c r="H501" s="67">
        <f t="shared" si="100"/>
        <v>4</v>
      </c>
      <c r="I501" s="74">
        <f t="shared" si="101"/>
        <v>4</v>
      </c>
      <c r="J501" s="67">
        <f t="shared" si="102"/>
        <v>3.5</v>
      </c>
      <c r="K501" s="115"/>
      <c r="L501" s="70">
        <v>498</v>
      </c>
      <c r="M501" s="67">
        <f t="shared" si="103"/>
        <v>3.75</v>
      </c>
      <c r="N501" s="74">
        <f t="shared" si="104"/>
        <v>3.75</v>
      </c>
      <c r="O501" s="67">
        <f t="shared" si="105"/>
        <v>3.25</v>
      </c>
    </row>
    <row r="502" spans="2:15" x14ac:dyDescent="0.2">
      <c r="B502" s="70">
        <v>499</v>
      </c>
      <c r="C502" s="282">
        <v>3.5</v>
      </c>
      <c r="D502" s="283">
        <v>3.5</v>
      </c>
      <c r="E502" s="282">
        <v>3</v>
      </c>
      <c r="G502" s="70">
        <v>499</v>
      </c>
      <c r="H502" s="67">
        <f t="shared" si="100"/>
        <v>4</v>
      </c>
      <c r="I502" s="74">
        <f t="shared" si="101"/>
        <v>4</v>
      </c>
      <c r="J502" s="67">
        <f t="shared" si="102"/>
        <v>3.5</v>
      </c>
      <c r="K502" s="115"/>
      <c r="L502" s="70">
        <v>499</v>
      </c>
      <c r="M502" s="67">
        <f t="shared" si="103"/>
        <v>3.75</v>
      </c>
      <c r="N502" s="74">
        <f t="shared" si="104"/>
        <v>3.75</v>
      </c>
      <c r="O502" s="67">
        <f t="shared" si="105"/>
        <v>3.25</v>
      </c>
    </row>
    <row r="503" spans="2:15" ht="15" thickBot="1" x14ac:dyDescent="0.25">
      <c r="B503" s="71">
        <v>500</v>
      </c>
      <c r="C503" s="284">
        <v>3.5</v>
      </c>
      <c r="D503" s="285">
        <v>3.5</v>
      </c>
      <c r="E503" s="286">
        <v>3</v>
      </c>
      <c r="G503" s="71">
        <v>500</v>
      </c>
      <c r="H503" s="169">
        <f t="shared" si="79"/>
        <v>4</v>
      </c>
      <c r="I503" s="75">
        <f t="shared" si="80"/>
        <v>4</v>
      </c>
      <c r="J503" s="68">
        <f t="shared" si="81"/>
        <v>3.5</v>
      </c>
      <c r="K503" s="115"/>
      <c r="L503" s="71">
        <v>500</v>
      </c>
      <c r="M503" s="68">
        <f t="shared" si="76"/>
        <v>3.75</v>
      </c>
      <c r="N503" s="75">
        <f t="shared" si="77"/>
        <v>3.75</v>
      </c>
      <c r="O503" s="68">
        <f t="shared" si="78"/>
        <v>3.25</v>
      </c>
    </row>
  </sheetData>
  <mergeCells count="9">
    <mergeCell ref="B2:B3"/>
    <mergeCell ref="G2:G3"/>
    <mergeCell ref="H2:J2"/>
    <mergeCell ref="M2:O2"/>
    <mergeCell ref="Z1:AB1"/>
    <mergeCell ref="T1:V1"/>
    <mergeCell ref="W1:Y1"/>
    <mergeCell ref="Q1:S1"/>
    <mergeCell ref="C2:E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9B91-9C7A-4F11-8880-1B8B6F4AD25A}">
  <sheetPr codeName="Tabelle1">
    <tabColor theme="9" tint="0.39997558519241921"/>
    <pageSetUpPr fitToPage="1"/>
  </sheetPr>
  <dimension ref="A4:V106"/>
  <sheetViews>
    <sheetView topLeftCell="A2" zoomScaleNormal="100" zoomScaleSheetLayoutView="100" zoomScalePageLayoutView="98" workbookViewId="0">
      <pane ySplit="7" topLeftCell="A9" activePane="bottomLeft" state="frozen"/>
      <selection activeCell="E17" sqref="E17"/>
      <selection pane="bottomLeft" activeCell="E17" sqref="E17"/>
    </sheetView>
  </sheetViews>
  <sheetFormatPr baseColWidth="10" defaultColWidth="11.42578125" defaultRowHeight="14.25" x14ac:dyDescent="0.2"/>
  <cols>
    <col min="1" max="1" width="3.7109375" style="353" customWidth="1"/>
    <col min="2" max="2" width="32.7109375" style="353" customWidth="1"/>
    <col min="3" max="3" width="40.85546875" style="353" customWidth="1"/>
    <col min="4" max="4" width="3.28515625" style="353" customWidth="1"/>
    <col min="5" max="5" width="47.7109375" style="353" customWidth="1"/>
    <col min="6" max="6" width="11.42578125" style="353"/>
    <col min="7" max="7" width="10.5703125" style="353" customWidth="1"/>
    <col min="8" max="8" width="7.140625" style="353" customWidth="1"/>
    <col min="9" max="9" width="6.7109375" style="353" customWidth="1"/>
    <col min="10" max="16384" width="11.42578125" style="353"/>
  </cols>
  <sheetData>
    <row r="4" spans="1:14" ht="23.25" x14ac:dyDescent="0.35">
      <c r="A4" s="351"/>
      <c r="B4" s="352"/>
    </row>
    <row r="6" spans="1:14" ht="23.25" x14ac:dyDescent="0.35">
      <c r="A6" s="352"/>
      <c r="B6" s="354" t="s">
        <v>148</v>
      </c>
      <c r="C6" s="352"/>
      <c r="D6" s="352"/>
      <c r="E6" s="352"/>
      <c r="F6" s="352"/>
      <c r="G6" s="352"/>
      <c r="H6" s="352"/>
      <c r="I6" s="352"/>
      <c r="J6" s="352"/>
      <c r="K6" s="352"/>
      <c r="L6" s="352"/>
      <c r="M6" s="352"/>
      <c r="N6" s="352"/>
    </row>
    <row r="7" spans="1:14" ht="15" x14ac:dyDescent="0.2">
      <c r="A7" s="352"/>
      <c r="B7" s="352"/>
      <c r="C7" s="352"/>
      <c r="D7" s="352"/>
      <c r="E7" s="352"/>
      <c r="F7" s="352"/>
      <c r="G7" s="352"/>
      <c r="H7" s="352"/>
      <c r="I7" s="352"/>
      <c r="J7" s="352"/>
      <c r="K7" s="352"/>
      <c r="L7" s="352"/>
      <c r="M7" s="352"/>
      <c r="N7" s="352"/>
    </row>
    <row r="8" spans="1:14" ht="15.75" x14ac:dyDescent="0.25">
      <c r="A8" s="352"/>
      <c r="B8" s="355" t="s">
        <v>149</v>
      </c>
      <c r="C8" s="352"/>
      <c r="D8" s="352"/>
      <c r="E8" s="356" t="s">
        <v>410</v>
      </c>
      <c r="F8" s="352"/>
      <c r="G8" s="352"/>
      <c r="H8" s="352"/>
      <c r="I8" s="352"/>
      <c r="J8" s="352"/>
      <c r="K8" s="352"/>
      <c r="L8" s="352"/>
      <c r="M8" s="352"/>
      <c r="N8" s="352"/>
    </row>
    <row r="9" spans="1:14" ht="15" x14ac:dyDescent="0.2">
      <c r="A9" s="352"/>
      <c r="B9" s="352"/>
      <c r="C9" s="352"/>
      <c r="D9" s="352"/>
      <c r="E9" s="352"/>
      <c r="F9" s="352"/>
      <c r="G9" s="352"/>
      <c r="H9" s="352"/>
      <c r="I9" s="352"/>
      <c r="J9" s="352"/>
      <c r="K9" s="352"/>
      <c r="L9" s="352"/>
      <c r="M9" s="352"/>
      <c r="N9" s="352"/>
    </row>
    <row r="10" spans="1:14" ht="15" x14ac:dyDescent="0.2">
      <c r="A10" s="352"/>
      <c r="B10" s="357" t="s">
        <v>125</v>
      </c>
      <c r="C10" s="358"/>
      <c r="D10" s="352"/>
      <c r="E10" s="359"/>
      <c r="F10" s="352"/>
      <c r="G10" s="352"/>
      <c r="H10" s="352"/>
      <c r="I10" s="352"/>
      <c r="J10" s="352"/>
      <c r="K10" s="352"/>
      <c r="L10" s="352"/>
      <c r="M10" s="352"/>
      <c r="N10" s="352"/>
    </row>
    <row r="11" spans="1:14" ht="16.5" x14ac:dyDescent="0.2">
      <c r="A11" s="352"/>
      <c r="B11" s="357"/>
      <c r="C11" s="360"/>
      <c r="D11" s="352"/>
      <c r="F11" s="352"/>
      <c r="G11" s="352"/>
      <c r="H11" s="352"/>
      <c r="I11" s="352"/>
      <c r="J11" s="352"/>
      <c r="K11" s="352"/>
      <c r="L11" s="352"/>
      <c r="M11" s="352"/>
      <c r="N11" s="352"/>
    </row>
    <row r="12" spans="1:14" s="352" customFormat="1" ht="15" x14ac:dyDescent="0.2">
      <c r="B12" s="357" t="s">
        <v>194</v>
      </c>
      <c r="C12" s="361"/>
      <c r="E12" s="359"/>
    </row>
    <row r="13" spans="1:14" s="352" customFormat="1" ht="16.5" x14ac:dyDescent="0.25">
      <c r="B13" s="362"/>
      <c r="C13" s="363"/>
      <c r="E13" s="353"/>
    </row>
    <row r="14" spans="1:14" s="352" customFormat="1" ht="15" x14ac:dyDescent="0.2">
      <c r="B14" s="357" t="s">
        <v>195</v>
      </c>
      <c r="C14" s="359"/>
      <c r="E14" s="359"/>
    </row>
    <row r="15" spans="1:14" s="352" customFormat="1" ht="16.5" x14ac:dyDescent="0.25">
      <c r="B15" s="362"/>
      <c r="C15" s="363"/>
      <c r="E15" s="353"/>
    </row>
    <row r="16" spans="1:14" s="352" customFormat="1" ht="16.5" x14ac:dyDescent="0.2">
      <c r="B16" s="364" t="s">
        <v>151</v>
      </c>
      <c r="C16" s="365"/>
      <c r="E16" s="359"/>
    </row>
    <row r="17" spans="1:10" s="352" customFormat="1" ht="15" x14ac:dyDescent="0.2">
      <c r="B17" s="366"/>
    </row>
    <row r="18" spans="1:10" s="352" customFormat="1" ht="16.5" x14ac:dyDescent="0.2">
      <c r="B18" s="364" t="s">
        <v>386</v>
      </c>
      <c r="C18" s="365"/>
      <c r="E18" s="359"/>
    </row>
    <row r="19" spans="1:10" s="352" customFormat="1" ht="15" x14ac:dyDescent="0.2">
      <c r="B19" s="367" t="s">
        <v>377</v>
      </c>
      <c r="C19" s="364"/>
      <c r="E19" s="366"/>
    </row>
    <row r="20" spans="1:10" s="352" customFormat="1" ht="15" x14ac:dyDescent="0.2">
      <c r="B20" s="366"/>
    </row>
    <row r="21" spans="1:10" s="352" customFormat="1" ht="16.5" x14ac:dyDescent="0.2">
      <c r="B21" s="364" t="s">
        <v>176</v>
      </c>
      <c r="C21" s="365"/>
      <c r="E21" s="359"/>
    </row>
    <row r="22" spans="1:10" s="352" customFormat="1" ht="15" x14ac:dyDescent="0.2">
      <c r="B22" s="367" t="s">
        <v>370</v>
      </c>
      <c r="C22" s="364"/>
      <c r="D22" s="364"/>
      <c r="E22" s="366"/>
    </row>
    <row r="23" spans="1:10" s="352" customFormat="1" ht="15" x14ac:dyDescent="0.2">
      <c r="A23" s="368"/>
      <c r="B23" s="369"/>
      <c r="C23" s="370"/>
      <c r="D23" s="368"/>
      <c r="F23" s="368"/>
      <c r="G23" s="368"/>
      <c r="H23" s="368"/>
      <c r="I23" s="368"/>
      <c r="J23" s="368"/>
    </row>
    <row r="24" spans="1:10" s="352" customFormat="1" ht="16.5" x14ac:dyDescent="0.2">
      <c r="A24" s="368"/>
      <c r="B24" s="364" t="s">
        <v>364</v>
      </c>
      <c r="C24" s="365"/>
      <c r="D24" s="368"/>
      <c r="E24" s="359"/>
      <c r="F24" s="368"/>
      <c r="G24" s="368"/>
      <c r="H24" s="368"/>
      <c r="I24" s="368"/>
      <c r="J24" s="368"/>
    </row>
    <row r="25" spans="1:10" s="352" customFormat="1" ht="15" x14ac:dyDescent="0.2">
      <c r="A25" s="368"/>
      <c r="B25" s="369"/>
      <c r="C25" s="370"/>
      <c r="D25" s="368"/>
      <c r="F25" s="368"/>
      <c r="G25" s="368"/>
      <c r="H25" s="368"/>
      <c r="I25" s="368"/>
      <c r="J25" s="368"/>
    </row>
    <row r="26" spans="1:10" s="352" customFormat="1" ht="16.5" x14ac:dyDescent="0.2">
      <c r="B26" s="364" t="s">
        <v>152</v>
      </c>
      <c r="C26" s="365"/>
      <c r="E26" s="359"/>
    </row>
    <row r="27" spans="1:10" s="352" customFormat="1" ht="15" x14ac:dyDescent="0.2"/>
    <row r="28" spans="1:10" s="352" customFormat="1" ht="15.75" x14ac:dyDescent="0.25">
      <c r="A28" s="371"/>
      <c r="B28" s="355" t="s">
        <v>150</v>
      </c>
    </row>
    <row r="29" spans="1:10" s="352" customFormat="1" ht="15" x14ac:dyDescent="0.2"/>
    <row r="30" spans="1:10" s="352" customFormat="1" ht="16.5" x14ac:dyDescent="0.2">
      <c r="B30" s="364" t="s">
        <v>154</v>
      </c>
      <c r="C30" s="365"/>
      <c r="E30" s="359"/>
    </row>
    <row r="31" spans="1:10" s="352" customFormat="1" ht="15" x14ac:dyDescent="0.2"/>
    <row r="32" spans="1:10" s="352" customFormat="1" ht="15.75" x14ac:dyDescent="0.25">
      <c r="A32" s="372"/>
      <c r="B32" s="364" t="s">
        <v>155</v>
      </c>
    </row>
    <row r="33" spans="1:22" s="352" customFormat="1" ht="16.5" x14ac:dyDescent="0.25">
      <c r="B33" s="373" t="s">
        <v>156</v>
      </c>
      <c r="C33" s="365"/>
      <c r="E33" s="359"/>
    </row>
    <row r="34" spans="1:22" s="352" customFormat="1" ht="15" x14ac:dyDescent="0.2"/>
    <row r="35" spans="1:22" s="352" customFormat="1" ht="16.5" x14ac:dyDescent="0.2">
      <c r="B35" s="364" t="s">
        <v>157</v>
      </c>
      <c r="C35" s="365"/>
      <c r="E35" s="359"/>
    </row>
    <row r="36" spans="1:22" s="352" customFormat="1" ht="11.25" customHeight="1" x14ac:dyDescent="0.2"/>
    <row r="37" spans="1:22" s="352" customFormat="1" ht="16.5" x14ac:dyDescent="0.2">
      <c r="B37" s="364" t="s">
        <v>158</v>
      </c>
      <c r="C37" s="365"/>
      <c r="E37" s="359"/>
      <c r="O37" s="621"/>
      <c r="P37" s="621"/>
      <c r="Q37" s="621"/>
      <c r="R37" s="621"/>
      <c r="S37" s="621"/>
      <c r="T37" s="621"/>
    </row>
    <row r="38" spans="1:22" s="352" customFormat="1" ht="15" x14ac:dyDescent="0.2"/>
    <row r="39" spans="1:22" s="352" customFormat="1" ht="16.5" x14ac:dyDescent="0.2">
      <c r="B39" s="364" t="s">
        <v>159</v>
      </c>
      <c r="C39" s="365"/>
      <c r="E39" s="359"/>
    </row>
    <row r="40" spans="1:22" s="352" customFormat="1" ht="15.75" x14ac:dyDescent="0.25">
      <c r="A40" s="374"/>
    </row>
    <row r="41" spans="1:22" s="352" customFormat="1" ht="16.5" x14ac:dyDescent="0.2">
      <c r="B41" s="364" t="s">
        <v>160</v>
      </c>
      <c r="C41" s="365"/>
      <c r="E41" s="359"/>
      <c r="O41" s="353"/>
      <c r="P41" s="353"/>
      <c r="Q41" s="353"/>
      <c r="R41" s="353"/>
      <c r="S41" s="353"/>
      <c r="T41" s="353"/>
      <c r="U41" s="353"/>
      <c r="V41" s="353"/>
    </row>
    <row r="42" spans="1:22" s="352" customFormat="1" ht="15" x14ac:dyDescent="0.2">
      <c r="A42" s="375"/>
    </row>
    <row r="43" spans="1:22" s="352" customFormat="1" ht="15" x14ac:dyDescent="0.2">
      <c r="A43" s="375"/>
      <c r="B43" s="364" t="s">
        <v>161</v>
      </c>
    </row>
    <row r="44" spans="1:22" s="352" customFormat="1" ht="15" x14ac:dyDescent="0.2">
      <c r="A44" s="375"/>
      <c r="C44" s="359"/>
      <c r="E44" s="359"/>
    </row>
    <row r="45" spans="1:22" s="352" customFormat="1" ht="15" x14ac:dyDescent="0.2">
      <c r="A45" s="375"/>
      <c r="B45" s="364" t="s">
        <v>162</v>
      </c>
    </row>
    <row r="46" spans="1:22" s="352" customFormat="1" ht="15" x14ac:dyDescent="0.2">
      <c r="C46" s="359"/>
      <c r="E46" s="359"/>
    </row>
    <row r="47" spans="1:22" s="352" customFormat="1" ht="15" x14ac:dyDescent="0.2">
      <c r="C47" s="366"/>
      <c r="E47" s="366"/>
    </row>
    <row r="48" spans="1:22" s="352" customFormat="1" ht="15.75" x14ac:dyDescent="0.25">
      <c r="B48" s="376" t="s">
        <v>440</v>
      </c>
      <c r="C48" s="359"/>
      <c r="E48" s="359"/>
    </row>
    <row r="49" spans="1:14" s="352" customFormat="1" ht="15" x14ac:dyDescent="0.2">
      <c r="B49" s="377"/>
    </row>
    <row r="50" spans="1:14" s="352" customFormat="1" ht="15.75" x14ac:dyDescent="0.25">
      <c r="B50" s="378" t="s">
        <v>307</v>
      </c>
      <c r="D50" s="379"/>
      <c r="H50" s="380"/>
    </row>
    <row r="51" spans="1:14" s="352" customFormat="1" ht="15" x14ac:dyDescent="0.2"/>
    <row r="52" spans="1:14" s="352" customFormat="1" ht="15" x14ac:dyDescent="0.2">
      <c r="B52" s="364" t="s">
        <v>163</v>
      </c>
      <c r="C52" s="359"/>
      <c r="E52" s="359"/>
    </row>
    <row r="53" spans="1:14" s="352" customFormat="1" ht="15" x14ac:dyDescent="0.2"/>
    <row r="54" spans="1:14" s="352" customFormat="1" ht="16.5" x14ac:dyDescent="0.2">
      <c r="B54" s="364" t="s">
        <v>164</v>
      </c>
      <c r="C54" s="365"/>
      <c r="E54" s="359"/>
    </row>
    <row r="55" spans="1:14" s="352" customFormat="1" ht="15" x14ac:dyDescent="0.2">
      <c r="B55" s="364" t="s">
        <v>165</v>
      </c>
    </row>
    <row r="56" spans="1:14" s="352" customFormat="1" ht="15" x14ac:dyDescent="0.2">
      <c r="C56" s="359"/>
      <c r="E56" s="359"/>
    </row>
    <row r="57" spans="1:14" s="352" customFormat="1" ht="15" x14ac:dyDescent="0.2">
      <c r="A57" s="353"/>
      <c r="B57" s="353"/>
      <c r="C57" s="353"/>
      <c r="D57" s="353"/>
      <c r="E57" s="353"/>
      <c r="F57" s="353"/>
      <c r="G57" s="353"/>
      <c r="H57" s="353"/>
      <c r="I57" s="353"/>
      <c r="J57" s="353"/>
      <c r="K57" s="353"/>
      <c r="L57" s="353"/>
      <c r="M57" s="353"/>
      <c r="N57" s="353"/>
    </row>
    <row r="58" spans="1:14" s="352" customFormat="1" ht="15.75" x14ac:dyDescent="0.25">
      <c r="A58" s="374"/>
      <c r="B58" s="355" t="s">
        <v>166</v>
      </c>
      <c r="C58" s="353"/>
      <c r="D58" s="353"/>
      <c r="E58" s="353"/>
      <c r="F58" s="353"/>
      <c r="G58" s="353"/>
      <c r="H58" s="353"/>
      <c r="I58" s="353"/>
      <c r="J58" s="353"/>
      <c r="K58" s="353"/>
      <c r="L58" s="353"/>
      <c r="M58" s="353"/>
      <c r="N58" s="353"/>
    </row>
    <row r="59" spans="1:14" s="352" customFormat="1" ht="15" x14ac:dyDescent="0.2">
      <c r="A59" s="381"/>
      <c r="B59" s="353"/>
      <c r="C59" s="353"/>
      <c r="D59" s="353"/>
      <c r="E59" s="353"/>
      <c r="F59" s="353"/>
      <c r="G59" s="353"/>
      <c r="H59" s="353"/>
      <c r="I59" s="353"/>
      <c r="J59" s="353"/>
      <c r="K59" s="353"/>
      <c r="L59" s="353"/>
      <c r="M59" s="353"/>
      <c r="N59" s="353"/>
    </row>
    <row r="60" spans="1:14" s="352" customFormat="1" ht="15" x14ac:dyDescent="0.2">
      <c r="A60" s="382"/>
      <c r="B60" s="364" t="s">
        <v>167</v>
      </c>
      <c r="C60" s="359"/>
      <c r="D60" s="359"/>
      <c r="E60" s="359"/>
      <c r="F60" s="366"/>
      <c r="G60" s="366"/>
      <c r="H60" s="353"/>
      <c r="I60" s="353"/>
      <c r="J60" s="353"/>
      <c r="K60" s="353"/>
      <c r="L60" s="353"/>
      <c r="M60" s="353"/>
      <c r="N60" s="353"/>
    </row>
    <row r="62" spans="1:14" ht="15.75" x14ac:dyDescent="0.25">
      <c r="B62" s="355" t="s">
        <v>168</v>
      </c>
    </row>
    <row r="63" spans="1:14" ht="15.75" x14ac:dyDescent="0.25">
      <c r="A63" s="374"/>
    </row>
    <row r="64" spans="1:14" ht="16.5" x14ac:dyDescent="0.2">
      <c r="A64" s="382"/>
      <c r="B64" s="364" t="s">
        <v>169</v>
      </c>
      <c r="C64" s="365"/>
      <c r="E64" s="383"/>
    </row>
    <row r="65" spans="1:6" x14ac:dyDescent="0.2">
      <c r="A65" s="382"/>
    </row>
    <row r="66" spans="1:6" ht="15" x14ac:dyDescent="0.2">
      <c r="A66" s="384"/>
      <c r="B66" s="364" t="s">
        <v>170</v>
      </c>
      <c r="C66" s="359"/>
      <c r="E66" s="383"/>
      <c r="F66" s="385"/>
    </row>
    <row r="67" spans="1:6" x14ac:dyDescent="0.2">
      <c r="A67" s="385"/>
    </row>
    <row r="68" spans="1:6" x14ac:dyDescent="0.2">
      <c r="A68" s="385"/>
    </row>
    <row r="69" spans="1:6" x14ac:dyDescent="0.2">
      <c r="A69" s="385"/>
    </row>
    <row r="71" spans="1:6" x14ac:dyDescent="0.2">
      <c r="A71" s="382"/>
    </row>
    <row r="72" spans="1:6" x14ac:dyDescent="0.2">
      <c r="A72" s="386"/>
    </row>
    <row r="76" spans="1:6" ht="15" x14ac:dyDescent="0.25">
      <c r="B76" s="387"/>
    </row>
    <row r="77" spans="1:6" ht="15" x14ac:dyDescent="0.25">
      <c r="B77" s="387"/>
    </row>
    <row r="78" spans="1:6" ht="15" x14ac:dyDescent="0.25">
      <c r="B78" s="387"/>
    </row>
    <row r="81" spans="1:14" x14ac:dyDescent="0.2">
      <c r="A81" s="388"/>
    </row>
    <row r="82" spans="1:14" x14ac:dyDescent="0.2">
      <c r="B82" s="389"/>
    </row>
    <row r="83" spans="1:14" x14ac:dyDescent="0.2">
      <c r="A83" s="390"/>
    </row>
    <row r="84" spans="1:14" x14ac:dyDescent="0.2">
      <c r="A84" s="390"/>
      <c r="B84" s="370"/>
    </row>
    <row r="85" spans="1:14" x14ac:dyDescent="0.2">
      <c r="A85" s="390"/>
      <c r="B85" s="370"/>
      <c r="C85" s="390"/>
      <c r="D85" s="390"/>
      <c r="E85" s="390"/>
      <c r="F85" s="390"/>
      <c r="G85" s="390"/>
      <c r="H85" s="390"/>
      <c r="I85" s="390"/>
      <c r="J85" s="390"/>
      <c r="K85" s="390"/>
      <c r="L85" s="390"/>
      <c r="M85" s="390"/>
      <c r="N85" s="390"/>
    </row>
    <row r="86" spans="1:14" x14ac:dyDescent="0.2">
      <c r="A86" s="384"/>
    </row>
    <row r="87" spans="1:14" x14ac:dyDescent="0.2">
      <c r="A87" s="390"/>
      <c r="B87" s="370"/>
      <c r="C87" s="390"/>
      <c r="D87" s="390"/>
      <c r="E87" s="390"/>
      <c r="F87" s="390"/>
      <c r="G87" s="390"/>
      <c r="H87" s="390"/>
      <c r="I87" s="390"/>
      <c r="J87" s="390"/>
      <c r="K87" s="390"/>
      <c r="L87" s="390"/>
      <c r="M87" s="390"/>
      <c r="N87" s="390"/>
    </row>
    <row r="88" spans="1:14" x14ac:dyDescent="0.2">
      <c r="A88" s="391"/>
      <c r="B88" s="370"/>
      <c r="C88" s="392"/>
      <c r="D88" s="392"/>
      <c r="E88" s="392"/>
      <c r="F88" s="392"/>
      <c r="G88" s="392"/>
      <c r="H88" s="392"/>
      <c r="I88" s="392"/>
      <c r="J88" s="392"/>
      <c r="K88" s="392"/>
      <c r="L88" s="392"/>
      <c r="M88" s="392"/>
      <c r="N88" s="392"/>
    </row>
    <row r="89" spans="1:14" s="390" customFormat="1" x14ac:dyDescent="0.2">
      <c r="A89" s="392"/>
      <c r="B89" s="370"/>
      <c r="C89" s="392"/>
      <c r="D89" s="392"/>
      <c r="E89" s="392"/>
      <c r="F89" s="392"/>
      <c r="G89" s="392"/>
      <c r="H89" s="392"/>
      <c r="I89" s="392"/>
      <c r="J89" s="392"/>
      <c r="K89" s="392"/>
      <c r="L89" s="392"/>
      <c r="M89" s="392"/>
      <c r="N89" s="392"/>
    </row>
    <row r="90" spans="1:14" x14ac:dyDescent="0.2">
      <c r="A90" s="384"/>
      <c r="B90" s="370"/>
      <c r="C90" s="390"/>
      <c r="D90" s="390"/>
      <c r="E90" s="390"/>
      <c r="F90" s="390"/>
      <c r="G90" s="390"/>
      <c r="H90" s="390"/>
      <c r="I90" s="390"/>
      <c r="J90" s="390"/>
      <c r="K90" s="390"/>
      <c r="L90" s="390"/>
      <c r="M90" s="390"/>
      <c r="N90" s="390"/>
    </row>
    <row r="91" spans="1:14" s="390" customFormat="1" x14ac:dyDescent="0.2">
      <c r="B91" s="370"/>
    </row>
    <row r="92" spans="1:14" s="392" customFormat="1" x14ac:dyDescent="0.2">
      <c r="A92" s="390"/>
      <c r="B92" s="353"/>
      <c r="C92" s="353"/>
      <c r="D92" s="353"/>
      <c r="E92" s="353"/>
      <c r="F92" s="353"/>
      <c r="G92" s="353"/>
      <c r="H92" s="353"/>
      <c r="I92" s="353"/>
      <c r="J92" s="353"/>
      <c r="K92" s="353"/>
      <c r="L92" s="353"/>
      <c r="M92" s="353"/>
      <c r="N92" s="353"/>
    </row>
    <row r="93" spans="1:14" s="392" customFormat="1" x14ac:dyDescent="0.2">
      <c r="A93" s="390"/>
      <c r="B93" s="370"/>
      <c r="C93" s="390"/>
      <c r="D93" s="390"/>
      <c r="E93" s="390"/>
      <c r="F93" s="390"/>
      <c r="G93" s="390"/>
      <c r="H93" s="390"/>
      <c r="I93" s="390"/>
      <c r="J93" s="390"/>
      <c r="K93" s="390"/>
      <c r="L93" s="390"/>
      <c r="M93" s="390"/>
      <c r="N93" s="390"/>
    </row>
    <row r="94" spans="1:14" s="390" customFormat="1" x14ac:dyDescent="0.2">
      <c r="B94" s="353"/>
      <c r="C94" s="353"/>
      <c r="D94" s="353"/>
      <c r="E94" s="353"/>
      <c r="F94" s="353"/>
      <c r="G94" s="353"/>
      <c r="H94" s="353"/>
      <c r="I94" s="353"/>
      <c r="J94" s="353"/>
      <c r="K94" s="353"/>
      <c r="L94" s="353"/>
      <c r="M94" s="353"/>
      <c r="N94" s="353"/>
    </row>
    <row r="95" spans="1:14" s="390" customFormat="1" x14ac:dyDescent="0.2">
      <c r="A95" s="353"/>
      <c r="C95" s="353"/>
      <c r="D95" s="353"/>
      <c r="E95" s="353"/>
      <c r="F95" s="353"/>
      <c r="G95" s="353"/>
      <c r="H95" s="353"/>
      <c r="I95" s="353"/>
      <c r="J95" s="353"/>
      <c r="K95" s="353"/>
      <c r="L95" s="353"/>
      <c r="M95" s="353"/>
      <c r="N95" s="353"/>
    </row>
    <row r="96" spans="1:14" x14ac:dyDescent="0.2">
      <c r="A96" s="390"/>
      <c r="B96" s="370"/>
      <c r="C96" s="390"/>
      <c r="D96" s="390"/>
      <c r="E96" s="390"/>
      <c r="F96" s="390"/>
      <c r="G96" s="390"/>
      <c r="H96" s="390"/>
      <c r="I96" s="390"/>
      <c r="J96" s="390"/>
      <c r="K96" s="390"/>
      <c r="L96" s="390"/>
      <c r="M96" s="390"/>
      <c r="N96" s="390"/>
    </row>
    <row r="97" spans="1:14" s="390" customFormat="1" x14ac:dyDescent="0.2">
      <c r="A97" s="393"/>
      <c r="B97" s="353"/>
      <c r="C97" s="370"/>
      <c r="D97" s="353"/>
      <c r="E97" s="353"/>
      <c r="F97" s="353"/>
      <c r="G97" s="353"/>
      <c r="H97" s="353"/>
      <c r="I97" s="394"/>
      <c r="J97" s="353"/>
      <c r="K97" s="353"/>
      <c r="L97" s="353"/>
      <c r="M97" s="353"/>
      <c r="N97" s="353"/>
    </row>
    <row r="99" spans="1:14" x14ac:dyDescent="0.2">
      <c r="B99" s="395"/>
      <c r="C99" s="396"/>
    </row>
    <row r="100" spans="1:14" s="390" customFormat="1" x14ac:dyDescent="0.2">
      <c r="A100" s="353"/>
      <c r="B100" s="395"/>
      <c r="C100" s="397"/>
      <c r="D100" s="353"/>
      <c r="E100" s="353"/>
      <c r="F100" s="353"/>
      <c r="G100" s="353"/>
      <c r="H100" s="353"/>
      <c r="I100" s="353"/>
      <c r="J100" s="353"/>
      <c r="K100" s="353"/>
      <c r="L100" s="353"/>
      <c r="M100" s="353"/>
      <c r="N100" s="353"/>
    </row>
    <row r="101" spans="1:14" x14ac:dyDescent="0.2">
      <c r="C101" s="394"/>
    </row>
    <row r="102" spans="1:14" x14ac:dyDescent="0.2">
      <c r="B102" s="622"/>
      <c r="C102" s="622"/>
      <c r="D102" s="622"/>
      <c r="E102" s="622"/>
      <c r="F102" s="622"/>
      <c r="G102" s="622"/>
      <c r="H102" s="622"/>
      <c r="I102" s="622"/>
      <c r="J102" s="622"/>
      <c r="K102" s="622"/>
      <c r="L102" s="622"/>
      <c r="M102" s="622"/>
      <c r="N102" s="622"/>
    </row>
    <row r="103" spans="1:14" x14ac:dyDescent="0.2">
      <c r="B103" s="370"/>
    </row>
    <row r="106" spans="1:14" ht="116.25" customHeight="1" x14ac:dyDescent="0.2"/>
  </sheetData>
  <sheetProtection algorithmName="SHA-512" hashValue="SV82osnQDZeQv6LbvCSyi4eNa51L9T05iuQhUL6BKuBVD3HxPTregbeA2g12rtD4wsr6lF5ypFnmojVuOgaRvA==" saltValue="T4VtygEce9GGN93BDUG/BA==" spinCount="100000" sheet="1" objects="1" scenarios="1"/>
  <protectedRanges>
    <protectedRange sqref="C10 C12 C16 C33 C26 C30 C35 C37 C39 C41 C54 C64 C24 C18" name="Bereich1"/>
    <protectedRange sqref="C21" name="Bereich1_1"/>
  </protectedRanges>
  <mergeCells count="2">
    <mergeCell ref="O37:T37"/>
    <mergeCell ref="B102:N102"/>
  </mergeCells>
  <pageMargins left="0.7" right="0.7" top="0.78740157499999996" bottom="0.78740157499999996" header="0.3" footer="0.3"/>
  <pageSetup paperSize="9" scale="62" fitToHeight="0" orientation="portrait" r:id="rId1"/>
  <headerFooter>
    <oddFooter>&amp;C&amp;"Helvetica,Standard"Netzwerk Pilotbetriebe - Tierwohl-Tool Milchvieh&amp;R&amp;"Helvetica,Standard" Hinweise - Seite &amp;P</oddFooter>
  </headerFooter>
  <rowBreaks count="1" manualBreakCount="1">
    <brk id="74" max="1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81D77FE1-E0BA-4869-9B7A-862FE5F52913}">
          <x14:formula1>
            <xm:f>hintergrunddaten!$F$4:$H$4</xm:f>
          </x14:formula1>
          <xm:sqref>C16</xm:sqref>
        </x14:dataValidation>
        <x14:dataValidation type="list" allowBlank="1" showInputMessage="1" showErrorMessage="1" xr:uid="{F197DEAE-FD0C-486A-8938-45EC0BEA0D4F}">
          <x14:formula1>
            <xm:f>hintergrunddaten!$F$3:$H$3</xm:f>
          </x14:formula1>
          <xm:sqref>C54 C41 C30 C33 C37 C39 C24</xm:sqref>
        </x14:dataValidation>
        <x14:dataValidation type="list" allowBlank="1" showInputMessage="1" showErrorMessage="1" xr:uid="{A1AB1A33-2F25-4494-9BF3-237195CFC125}">
          <x14:formula1>
            <xm:f>hintergrunddaten!$F$7:$H$7</xm:f>
          </x14:formula1>
          <xm:sqref>C26</xm:sqref>
        </x14:dataValidation>
        <x14:dataValidation type="list" allowBlank="1" showInputMessage="1" showErrorMessage="1" xr:uid="{79294EB6-66BF-4295-8AA0-54BD543644CA}">
          <x14:formula1>
            <xm:f>hintergrunddaten!$F$8:$H$8</xm:f>
          </x14:formula1>
          <xm:sqref>C35</xm:sqref>
        </x14:dataValidation>
        <x14:dataValidation type="list" allowBlank="1" showInputMessage="1" showErrorMessage="1" xr:uid="{9C07F00B-2714-4BF1-A59D-AD07E5CFB11F}">
          <x14:formula1>
            <xm:f>hintergrunddaten!$F$9:$I$9</xm:f>
          </x14:formula1>
          <xm:sqref>C64</xm:sqref>
        </x14:dataValidation>
        <x14:dataValidation type="list" allowBlank="1" showInputMessage="1" showErrorMessage="1" xr:uid="{2ABBDA13-83DC-465C-B355-1E7B4BEDADA5}">
          <x14:formula1>
            <xm:f>hintergrunddaten!$F$6:$H$6</xm:f>
          </x14:formula1>
          <xm:sqref>C21</xm:sqref>
        </x14:dataValidation>
        <x14:dataValidation type="list" allowBlank="1" showInputMessage="1" showErrorMessage="1" xr:uid="{C62B8588-4FAE-46AB-B639-E8C58D551F86}">
          <x14:formula1>
            <xm:f>hintergrunddaten!$G$5:$I$5</xm:f>
          </x14:formula1>
          <xm:sqref>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5" tint="0.39997558519241921"/>
  </sheetPr>
  <dimension ref="A4:N47"/>
  <sheetViews>
    <sheetView zoomScaleNormal="100" zoomScaleSheetLayoutView="100" workbookViewId="0">
      <pane ySplit="17" topLeftCell="A18" activePane="bottomLeft" state="frozen"/>
      <selection activeCell="E17" sqref="E17"/>
      <selection pane="bottomLeft" activeCell="F20" sqref="F20"/>
    </sheetView>
  </sheetViews>
  <sheetFormatPr baseColWidth="10" defaultColWidth="11.42578125" defaultRowHeight="14.25" x14ac:dyDescent="0.2"/>
  <cols>
    <col min="1" max="1" width="3.5703125" style="398" customWidth="1"/>
    <col min="2" max="2" width="33.7109375" style="398" customWidth="1"/>
    <col min="3" max="3" width="27.7109375" style="398" customWidth="1"/>
    <col min="4" max="4" width="21.7109375" style="398" customWidth="1"/>
    <col min="5" max="5" width="51.42578125" style="398" customWidth="1"/>
    <col min="6" max="6" width="25.42578125" style="400" customWidth="1"/>
    <col min="7" max="7" width="32.28515625" style="398" customWidth="1"/>
    <col min="8" max="8" width="3.140625" style="398" customWidth="1"/>
    <col min="9" max="16384" width="11.42578125" style="398"/>
  </cols>
  <sheetData>
    <row r="4" spans="1:14" ht="23.25" x14ac:dyDescent="0.35">
      <c r="B4" s="399"/>
    </row>
    <row r="5" spans="1:14" ht="23.25" x14ac:dyDescent="0.35">
      <c r="B5" s="401" t="s">
        <v>80</v>
      </c>
    </row>
    <row r="6" spans="1:14" ht="23.25" x14ac:dyDescent="0.35">
      <c r="A6" s="399"/>
      <c r="B6" s="399"/>
    </row>
    <row r="7" spans="1:14" ht="14.25" customHeight="1" x14ac:dyDescent="0.25">
      <c r="B7" s="402"/>
      <c r="C7" s="403"/>
      <c r="D7" s="404"/>
    </row>
    <row r="8" spans="1:14" ht="14.25" customHeight="1" x14ac:dyDescent="0.2">
      <c r="B8" s="405" t="s">
        <v>82</v>
      </c>
      <c r="C8" s="406" t="s">
        <v>126</v>
      </c>
      <c r="D8" s="407"/>
      <c r="E8" s="408"/>
    </row>
    <row r="9" spans="1:14" ht="14.25" customHeight="1" x14ac:dyDescent="0.25">
      <c r="B9" s="402"/>
      <c r="C9" s="403"/>
      <c r="D9" s="404"/>
    </row>
    <row r="10" spans="1:14" ht="32.25" customHeight="1" x14ac:dyDescent="0.2">
      <c r="B10" s="278">
        <v>50</v>
      </c>
      <c r="C10" s="633" t="s">
        <v>56</v>
      </c>
      <c r="D10" s="634"/>
      <c r="F10" s="635" t="s">
        <v>313</v>
      </c>
    </row>
    <row r="11" spans="1:14" ht="13.5" customHeight="1" x14ac:dyDescent="0.25">
      <c r="B11" s="402"/>
      <c r="F11" s="635"/>
    </row>
    <row r="12" spans="1:14" ht="45.75" customHeight="1" x14ac:dyDescent="0.2">
      <c r="B12" s="270">
        <f>VLOOKUP('1. Eingabe TIERBEURTEILUNG'!$B$10,hintergrunddaten!A6:C55,3,TRUE)</f>
        <v>35</v>
      </c>
      <c r="C12" s="642" t="s">
        <v>101</v>
      </c>
      <c r="D12" s="633"/>
      <c r="F12" s="635"/>
      <c r="H12" s="409"/>
      <c r="L12" s="410"/>
    </row>
    <row r="13" spans="1:14" ht="18" customHeight="1" x14ac:dyDescent="0.2">
      <c r="C13" s="411"/>
      <c r="F13" s="635"/>
      <c r="J13" s="412"/>
      <c r="K13" s="412"/>
      <c r="L13" s="412"/>
      <c r="M13" s="412"/>
      <c r="N13" s="412"/>
    </row>
    <row r="14" spans="1:14" ht="14.25" customHeight="1" x14ac:dyDescent="0.25">
      <c r="C14" s="413"/>
      <c r="J14" s="412"/>
      <c r="K14" s="412"/>
      <c r="L14" s="414"/>
      <c r="M14" s="412"/>
      <c r="N14" s="412"/>
    </row>
    <row r="15" spans="1:14" x14ac:dyDescent="0.2">
      <c r="C15" s="415"/>
      <c r="J15" s="412"/>
      <c r="K15" s="412"/>
      <c r="L15" s="412"/>
      <c r="M15" s="412"/>
      <c r="N15" s="412"/>
    </row>
    <row r="16" spans="1:14" ht="18.75" thickBot="1" x14ac:dyDescent="0.25">
      <c r="J16" s="412"/>
      <c r="K16" s="416"/>
      <c r="L16" s="417"/>
      <c r="M16" s="418"/>
      <c r="N16" s="412"/>
    </row>
    <row r="17" spans="1:14" s="419" customFormat="1" ht="21.95" customHeight="1" thickBot="1" x14ac:dyDescent="0.3">
      <c r="C17" s="420" t="s">
        <v>11</v>
      </c>
      <c r="D17" s="421" t="s">
        <v>1</v>
      </c>
      <c r="E17" s="422" t="s">
        <v>12</v>
      </c>
      <c r="F17" s="423" t="s">
        <v>324</v>
      </c>
      <c r="G17" s="424" t="s">
        <v>70</v>
      </c>
      <c r="J17" s="425"/>
      <c r="K17" s="416"/>
      <c r="L17" s="417"/>
      <c r="M17" s="418"/>
      <c r="N17" s="425"/>
    </row>
    <row r="18" spans="1:14" s="426" customFormat="1" ht="21.95" customHeight="1" x14ac:dyDescent="0.2">
      <c r="C18" s="427"/>
      <c r="D18" s="623" t="s">
        <v>339</v>
      </c>
      <c r="E18" s="428" t="s">
        <v>311</v>
      </c>
      <c r="F18" s="272">
        <f>BCS!AH3</f>
        <v>0</v>
      </c>
      <c r="G18" s="639" t="s">
        <v>260</v>
      </c>
      <c r="J18" s="429"/>
      <c r="K18" s="416"/>
      <c r="L18" s="417"/>
      <c r="M18" s="418"/>
      <c r="N18" s="429"/>
    </row>
    <row r="19" spans="1:14" s="426" customFormat="1" ht="21.95" customHeight="1" x14ac:dyDescent="0.2">
      <c r="C19" s="430"/>
      <c r="D19" s="637"/>
      <c r="E19" s="431" t="s">
        <v>407</v>
      </c>
      <c r="F19" s="273">
        <f>BCS!AI3</f>
        <v>90</v>
      </c>
      <c r="G19" s="640"/>
      <c r="J19" s="429"/>
      <c r="K19" s="429"/>
      <c r="L19" s="429"/>
      <c r="M19" s="429"/>
      <c r="N19" s="429"/>
    </row>
    <row r="20" spans="1:14" s="426" customFormat="1" ht="21.95" customHeight="1" thickBot="1" x14ac:dyDescent="0.25">
      <c r="C20" s="432"/>
      <c r="D20" s="638"/>
      <c r="E20" s="433" t="s">
        <v>408</v>
      </c>
      <c r="F20" s="274">
        <f>BCS!AJ3</f>
        <v>0</v>
      </c>
      <c r="G20" s="641"/>
      <c r="J20" s="429"/>
      <c r="K20" s="429"/>
      <c r="L20" s="434"/>
      <c r="M20" s="429"/>
      <c r="N20" s="429"/>
    </row>
    <row r="21" spans="1:14" s="426" customFormat="1" ht="21.95" customHeight="1" x14ac:dyDescent="0.2">
      <c r="C21" s="432"/>
      <c r="D21" s="636" t="s">
        <v>4</v>
      </c>
      <c r="E21" s="435" t="s">
        <v>325</v>
      </c>
      <c r="F21" s="272">
        <f>COUNTIF('1.b Erfassung TIERBEURTEILUNG'!$G$9:$G$98,0)</f>
        <v>0</v>
      </c>
      <c r="G21" s="626" t="s">
        <v>259</v>
      </c>
      <c r="J21" s="429"/>
      <c r="K21" s="416"/>
      <c r="L21" s="417"/>
      <c r="M21" s="418"/>
      <c r="N21" s="429"/>
    </row>
    <row r="22" spans="1:14" s="426" customFormat="1" ht="21.95" customHeight="1" x14ac:dyDescent="0.2">
      <c r="C22" s="432"/>
      <c r="D22" s="637"/>
      <c r="E22" s="436" t="s">
        <v>326</v>
      </c>
      <c r="F22" s="273">
        <f>COUNTIF('1.b Erfassung TIERBEURTEILUNG'!E9:E98,1)</f>
        <v>0</v>
      </c>
      <c r="G22" s="627"/>
      <c r="J22" s="434"/>
      <c r="K22" s="416"/>
      <c r="L22" s="417"/>
      <c r="M22" s="418"/>
      <c r="N22" s="429"/>
    </row>
    <row r="23" spans="1:14" s="426" customFormat="1" ht="21.95" customHeight="1" thickBot="1" x14ac:dyDescent="0.25">
      <c r="C23" s="432" t="s">
        <v>71</v>
      </c>
      <c r="D23" s="638"/>
      <c r="E23" s="437" t="s">
        <v>327</v>
      </c>
      <c r="F23" s="274">
        <f>COUNTIF('1.b Erfassung TIERBEURTEILUNG'!$F$9:$F$98,1)</f>
        <v>0</v>
      </c>
      <c r="G23" s="628"/>
      <c r="J23" s="429"/>
      <c r="K23" s="416"/>
      <c r="L23" s="417"/>
      <c r="M23" s="418"/>
      <c r="N23" s="429"/>
    </row>
    <row r="24" spans="1:14" s="426" customFormat="1" ht="21.95" customHeight="1" x14ac:dyDescent="0.2">
      <c r="C24" s="271" t="str">
        <f t="shared" ref="C24" si="0">$B$8</f>
        <v>gesamte Herde</v>
      </c>
      <c r="D24" s="623" t="s">
        <v>340</v>
      </c>
      <c r="E24" s="435" t="s">
        <v>329</v>
      </c>
      <c r="F24" s="272">
        <f>COUNTIF('1.b Erfassung TIERBEURTEILUNG'!$K$9:$K$98,0)</f>
        <v>0</v>
      </c>
      <c r="G24" s="626" t="s">
        <v>258</v>
      </c>
      <c r="J24" s="429"/>
      <c r="K24" s="429"/>
      <c r="L24" s="429"/>
      <c r="M24" s="429"/>
      <c r="N24" s="429"/>
    </row>
    <row r="25" spans="1:14" s="426" customFormat="1" ht="21.95" customHeight="1" x14ac:dyDescent="0.2">
      <c r="C25" s="271"/>
      <c r="D25" s="624"/>
      <c r="E25" s="436" t="s">
        <v>330</v>
      </c>
      <c r="F25" s="273">
        <f>COUNTIF('1.b Erfassung TIERBEURTEILUNG'!$H$9:$H$98,1)</f>
        <v>0</v>
      </c>
      <c r="G25" s="627"/>
      <c r="J25" s="429"/>
      <c r="K25" s="429"/>
      <c r="L25" s="429"/>
      <c r="M25" s="429"/>
      <c r="N25" s="429"/>
    </row>
    <row r="26" spans="1:14" s="426" customFormat="1" ht="21.95" customHeight="1" x14ac:dyDescent="0.2">
      <c r="C26" s="271"/>
      <c r="D26" s="624"/>
      <c r="E26" s="436" t="s">
        <v>331</v>
      </c>
      <c r="F26" s="273">
        <f>COUNTIF('1.b Erfassung TIERBEURTEILUNG'!$I$9:$I$98,1)</f>
        <v>0</v>
      </c>
      <c r="G26" s="627"/>
      <c r="J26" s="429"/>
      <c r="K26" s="429"/>
      <c r="L26" s="438"/>
      <c r="M26" s="429"/>
      <c r="N26" s="429"/>
    </row>
    <row r="27" spans="1:14" s="426" customFormat="1" ht="21.95" customHeight="1" thickBot="1" x14ac:dyDescent="0.25">
      <c r="C27" s="271"/>
      <c r="D27" s="625"/>
      <c r="E27" s="437" t="s">
        <v>332</v>
      </c>
      <c r="F27" s="274">
        <f>COUNTIF('1.b Erfassung TIERBEURTEILUNG'!$J$9:$J$98,1)</f>
        <v>0</v>
      </c>
      <c r="G27" s="628"/>
      <c r="J27" s="429"/>
      <c r="K27" s="429"/>
      <c r="L27" s="429"/>
      <c r="M27" s="429"/>
      <c r="N27" s="429"/>
    </row>
    <row r="28" spans="1:14" s="426" customFormat="1" ht="21.95" customHeight="1" x14ac:dyDescent="0.2">
      <c r="C28" s="271"/>
      <c r="D28" s="624" t="s">
        <v>3</v>
      </c>
      <c r="E28" s="439" t="s">
        <v>335</v>
      </c>
      <c r="F28" s="275">
        <f>COUNTIF('1.b Erfassung TIERBEURTEILUNG'!$L$9:$L$98,0)</f>
        <v>0</v>
      </c>
      <c r="G28" s="629" t="s">
        <v>338</v>
      </c>
      <c r="J28" s="429"/>
      <c r="K28" s="429"/>
      <c r="L28" s="429"/>
      <c r="M28" s="429"/>
      <c r="N28" s="429"/>
    </row>
    <row r="29" spans="1:14" s="426" customFormat="1" ht="21.95" customHeight="1" x14ac:dyDescent="0.2">
      <c r="C29" s="271"/>
      <c r="D29" s="624"/>
      <c r="E29" s="440" t="s">
        <v>336</v>
      </c>
      <c r="F29" s="276">
        <f>COUNTIF('1.b Erfassung TIERBEURTEILUNG'!$L$9:$L$98,1)</f>
        <v>0</v>
      </c>
      <c r="G29" s="629"/>
      <c r="J29" s="429"/>
      <c r="K29" s="429"/>
      <c r="L29" s="429"/>
      <c r="M29" s="429"/>
      <c r="N29" s="429"/>
    </row>
    <row r="30" spans="1:14" s="426" customFormat="1" ht="21.95" customHeight="1" thickBot="1" x14ac:dyDescent="0.25">
      <c r="C30" s="441"/>
      <c r="D30" s="625"/>
      <c r="E30" s="442" t="s">
        <v>337</v>
      </c>
      <c r="F30" s="277">
        <f>COUNTIF('1.b Erfassung TIERBEURTEILUNG'!$L$9:$L$98,2)</f>
        <v>0</v>
      </c>
      <c r="G30" s="630"/>
      <c r="K30" s="443"/>
    </row>
    <row r="31" spans="1:14" x14ac:dyDescent="0.2">
      <c r="A31" s="632"/>
      <c r="B31" s="632"/>
    </row>
    <row r="38" spans="1:5" x14ac:dyDescent="0.2">
      <c r="E38" s="444" t="s">
        <v>132</v>
      </c>
    </row>
    <row r="47" spans="1:5" x14ac:dyDescent="0.2">
      <c r="A47" s="631" t="e">
        <f>#REF!</f>
        <v>#REF!</v>
      </c>
      <c r="B47" s="631"/>
    </row>
  </sheetData>
  <sheetProtection algorithmName="SHA-512" hashValue="kmctSR3+/XV4XOkvR4W1RZHLOwRg5Fl7YPRKyX3+MyIL72ghFCJCil6F5rxnOF6mzWl4xzQRkaIHG9Qr7hC7iA==" saltValue="gOV5vfC9HTjBB8ltsDKObA==" spinCount="100000" sheet="1" objects="1" scenarios="1"/>
  <protectedRanges>
    <protectedRange sqref="B8 B10 F18:F30" name="Bereich1"/>
  </protectedRanges>
  <mergeCells count="13">
    <mergeCell ref="C10:D10"/>
    <mergeCell ref="F10:F13"/>
    <mergeCell ref="G21:G23"/>
    <mergeCell ref="D21:D23"/>
    <mergeCell ref="G18:G20"/>
    <mergeCell ref="D18:D20"/>
    <mergeCell ref="C12:D12"/>
    <mergeCell ref="D24:D27"/>
    <mergeCell ref="G24:G27"/>
    <mergeCell ref="D28:D30"/>
    <mergeCell ref="G28:G30"/>
    <mergeCell ref="A47:B47"/>
    <mergeCell ref="A31:B31"/>
  </mergeCells>
  <phoneticPr fontId="100" type="noConversion"/>
  <dataValidations count="1">
    <dataValidation type="list" allowBlank="1" showInputMessage="1" showErrorMessage="1" sqref="D16" xr:uid="{00000000-0002-0000-0100-000000000000}">
      <formula1>#REF!</formula1>
    </dataValidation>
  </dataValidations>
  <hyperlinks>
    <hyperlink ref="G18" location="Hinweise!B71" display="Ermittlung nach FiBL (2015)" xr:uid="{00000000-0004-0000-0100-000000000000}"/>
    <hyperlink ref="G21" location="KTBL1" display="KTBL1" xr:uid="{00000000-0004-0000-0100-000001000000}"/>
    <hyperlink ref="G24" location="KTBL1" display="KTBL1" xr:uid="{00000000-0004-0000-0100-000002000000}"/>
    <hyperlink ref="G28:G29" location="KTBL1" display="KTBL1" xr:uid="{7940E737-F2B2-4CA8-AD92-8BE7FD3FB6EC}"/>
  </hyperlinks>
  <pageMargins left="0.7" right="0.7" top="0.78740157499999996" bottom="0.78740157499999996" header="0.3" footer="0.3"/>
  <pageSetup paperSize="9" scale="64" orientation="landscape" r:id="rId1"/>
  <headerFooter>
    <oddFooter>&amp;C&amp;"Helvetica,Standard"Netzwerk Pilotbetriebe - Tierwohl-Tool Milchvieh&amp;R&amp;"Helvetica,Standard"Eingabe TIERBEURTEILUNG - Seite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BF0F-1541-478A-857A-424866BC3EE7}">
  <sheetPr>
    <tabColor theme="5" tint="0.39997558519241921"/>
    <pageSetUpPr fitToPage="1"/>
  </sheetPr>
  <dimension ref="A2:G106"/>
  <sheetViews>
    <sheetView showGridLines="0" zoomScaleNormal="100" zoomScalePageLayoutView="60" workbookViewId="0">
      <pane xSplit="1" ySplit="9" topLeftCell="B10" activePane="bottomRight" state="frozen"/>
      <selection activeCell="E17" sqref="E17"/>
      <selection pane="topRight" activeCell="E17" sqref="E17"/>
      <selection pane="bottomLeft" activeCell="E17" sqref="E17"/>
      <selection pane="bottomRight" activeCell="G16" sqref="G16"/>
    </sheetView>
  </sheetViews>
  <sheetFormatPr baseColWidth="10" defaultColWidth="11.42578125" defaultRowHeight="14.25" x14ac:dyDescent="0.2"/>
  <cols>
    <col min="1" max="1" width="3" style="462" customWidth="1"/>
    <col min="2" max="2" width="18" style="462" customWidth="1"/>
    <col min="3" max="3" width="49.140625" style="462" customWidth="1"/>
    <col min="4" max="4" width="22" style="465" customWidth="1"/>
    <col min="5" max="5" width="31.28515625" style="462" customWidth="1"/>
    <col min="6" max="6" width="25.140625" style="465" bestFit="1" customWidth="1"/>
    <col min="7" max="7" width="26.140625" style="465" customWidth="1"/>
    <col min="8" max="16384" width="11.42578125" style="462"/>
  </cols>
  <sheetData>
    <row r="2" spans="1:7" s="445" customFormat="1" ht="18" x14ac:dyDescent="0.25">
      <c r="D2" s="446" t="s">
        <v>34</v>
      </c>
      <c r="G2" s="252">
        <f>Betriebsübersicht!C10</f>
        <v>0</v>
      </c>
    </row>
    <row r="3" spans="1:7" s="445" customFormat="1" ht="18" x14ac:dyDescent="0.25">
      <c r="D3" s="447" t="s">
        <v>0</v>
      </c>
      <c r="G3" s="265">
        <f>Betriebsübersicht!C12</f>
        <v>0</v>
      </c>
    </row>
    <row r="4" spans="1:7" s="445" customFormat="1" ht="18" x14ac:dyDescent="0.25">
      <c r="D4" s="446"/>
      <c r="G4" s="255"/>
    </row>
    <row r="5" spans="1:7" s="445" customFormat="1" ht="18" x14ac:dyDescent="0.25">
      <c r="D5" s="446"/>
      <c r="G5" s="255"/>
    </row>
    <row r="6" spans="1:7" s="445" customFormat="1" ht="18" x14ac:dyDescent="0.25">
      <c r="B6" s="256">
        <f>VLOOKUP('1. Eingabe TIERBEURTEILUNG'!$B$10,hintergrunddaten!A6:C55,3,TRUE)</f>
        <v>35</v>
      </c>
      <c r="C6" s="256" t="s">
        <v>67</v>
      </c>
      <c r="D6" s="448"/>
      <c r="E6" s="446" t="s">
        <v>385</v>
      </c>
      <c r="F6" s="266">
        <f>Betriebsübersicht!$C$18</f>
        <v>0</v>
      </c>
    </row>
    <row r="7" spans="1:7" s="445" customFormat="1" ht="18.75" thickBot="1" x14ac:dyDescent="0.3">
      <c r="D7" s="446"/>
      <c r="G7" s="255"/>
    </row>
    <row r="8" spans="1:7" s="453" customFormat="1" ht="48.75" customHeight="1" thickBot="1" x14ac:dyDescent="0.35">
      <c r="A8" s="449"/>
      <c r="B8" s="645" t="s">
        <v>58</v>
      </c>
      <c r="C8" s="643" t="s">
        <v>250</v>
      </c>
      <c r="D8" s="450" t="s">
        <v>249</v>
      </c>
      <c r="E8" s="451"/>
      <c r="F8" s="450"/>
      <c r="G8" s="452"/>
    </row>
    <row r="9" spans="1:7" s="453" customFormat="1" ht="20.25" x14ac:dyDescent="0.3">
      <c r="A9" s="449"/>
      <c r="B9" s="646"/>
      <c r="C9" s="644"/>
      <c r="D9" s="454" t="s">
        <v>246</v>
      </c>
      <c r="E9" s="455" t="s">
        <v>245</v>
      </c>
      <c r="F9" s="456" t="s">
        <v>238</v>
      </c>
      <c r="G9" s="457" t="s">
        <v>251</v>
      </c>
    </row>
    <row r="10" spans="1:7" s="458" customFormat="1" ht="28.5" customHeight="1" x14ac:dyDescent="0.2">
      <c r="B10" s="459">
        <v>1</v>
      </c>
      <c r="C10" s="234" t="str">
        <f>IF(ISNUMBER('1.b Erfassung TIERBEURTEILUNG'!C9),'1.b Erfassung TIERBEURTEILUNG'!C9,"x")</f>
        <v>x</v>
      </c>
      <c r="D10" s="261" t="str">
        <f>IF(ISNUMBER('1.b Erfassung TIERBEURTEILUNG'!D9),'1.b Erfassung TIERBEURTEILUNG'!D9,"x")</f>
        <v>x</v>
      </c>
      <c r="E10" s="262" t="s">
        <v>328</v>
      </c>
      <c r="F10" s="267" t="e">
        <f>_xlfn.DAYS($G$2,E10)</f>
        <v>#VALUE!</v>
      </c>
      <c r="G10" s="260" t="str">
        <f>IF(BCS!AG3=1,"normal",
IF(BCS!AF3=2,"übergewichtig",
"untergewichtig"))</f>
        <v>übergewichtig</v>
      </c>
    </row>
    <row r="11" spans="1:7" s="458" customFormat="1" ht="28.5" customHeight="1" x14ac:dyDescent="0.2">
      <c r="B11" s="461">
        <v>2</v>
      </c>
      <c r="C11" s="234" t="str">
        <f>IF(ISNUMBER('1.b Erfassung TIERBEURTEILUNG'!C10),'1.b Erfassung TIERBEURTEILUNG'!C10,"x")</f>
        <v>x</v>
      </c>
      <c r="D11" s="264" t="str">
        <f>IF(ISNUMBER('1.b Erfassung TIERBEURTEILUNG'!D10),'1.b Erfassung TIERBEURTEILUNG'!D10,"x")</f>
        <v>x</v>
      </c>
      <c r="E11" s="263" t="s">
        <v>328</v>
      </c>
      <c r="F11" s="267" t="e">
        <f>_xlfn.DAYS($G$2,E11)</f>
        <v>#VALUE!</v>
      </c>
      <c r="G11" s="268" t="str">
        <f>IF(BCS!AG4=1,"normal",
IF(BCS!AF4=2,"übergewichtig",
"untergewichtig"))</f>
        <v>übergewichtig</v>
      </c>
    </row>
    <row r="12" spans="1:7" s="458" customFormat="1" ht="28.5" customHeight="1" x14ac:dyDescent="0.2">
      <c r="B12" s="459">
        <v>3</v>
      </c>
      <c r="C12" s="234" t="str">
        <f>IF(ISNUMBER('1.b Erfassung TIERBEURTEILUNG'!C11),'1.b Erfassung TIERBEURTEILUNG'!C11,"x")</f>
        <v>x</v>
      </c>
      <c r="D12" s="261" t="str">
        <f>IF(ISNUMBER('1.b Erfassung TIERBEURTEILUNG'!D11),'1.b Erfassung TIERBEURTEILUNG'!D11,"x")</f>
        <v>x</v>
      </c>
      <c r="E12" s="262" t="s">
        <v>328</v>
      </c>
      <c r="F12" s="267" t="e">
        <f>_xlfn.DAYS($G$2,E12)</f>
        <v>#VALUE!</v>
      </c>
      <c r="G12" s="260" t="str">
        <f>IF(BCS!AG5=1,"normal",
IF(BCS!AF5=2,"übergewichtig",
"untergewichtig"))</f>
        <v>übergewichtig</v>
      </c>
    </row>
    <row r="13" spans="1:7" s="458" customFormat="1" ht="28.5" customHeight="1" x14ac:dyDescent="0.2">
      <c r="B13" s="461">
        <v>4</v>
      </c>
      <c r="C13" s="234" t="str">
        <f>IF(ISNUMBER('1.b Erfassung TIERBEURTEILUNG'!C12),'1.b Erfassung TIERBEURTEILUNG'!C12,"x")</f>
        <v>x</v>
      </c>
      <c r="D13" s="264" t="str">
        <f>IF(ISNUMBER('1.b Erfassung TIERBEURTEILUNG'!D12),'1.b Erfassung TIERBEURTEILUNG'!D12,"x")</f>
        <v>x</v>
      </c>
      <c r="E13" s="263" t="s">
        <v>328</v>
      </c>
      <c r="F13" s="269" t="e">
        <f t="shared" ref="F13:F76" si="0">_xlfn.DAYS($G$2,E13)</f>
        <v>#VALUE!</v>
      </c>
      <c r="G13" s="268" t="str">
        <f>IF(BCS!AG6=1,"normal",
IF(BCS!AF6=2,"übergewichtig",
"untergewichtig"))</f>
        <v>übergewichtig</v>
      </c>
    </row>
    <row r="14" spans="1:7" s="458" customFormat="1" ht="28.5" customHeight="1" x14ac:dyDescent="0.2">
      <c r="B14" s="459">
        <v>5</v>
      </c>
      <c r="C14" s="234" t="str">
        <f>IF(ISNUMBER('1.b Erfassung TIERBEURTEILUNG'!C13),'1.b Erfassung TIERBEURTEILUNG'!C13,"x")</f>
        <v>x</v>
      </c>
      <c r="D14" s="261" t="str">
        <f>IF(ISNUMBER('1.b Erfassung TIERBEURTEILUNG'!D13),'1.b Erfassung TIERBEURTEILUNG'!D13,"x")</f>
        <v>x</v>
      </c>
      <c r="E14" s="262" t="s">
        <v>328</v>
      </c>
      <c r="F14" s="267" t="e">
        <f t="shared" si="0"/>
        <v>#VALUE!</v>
      </c>
      <c r="G14" s="260" t="str">
        <f>IF(BCS!AG7=1,"normal",
IF(BCS!AF7=2,"übergewichtig",
"untergewichtig"))</f>
        <v>übergewichtig</v>
      </c>
    </row>
    <row r="15" spans="1:7" s="458" customFormat="1" ht="28.5" customHeight="1" x14ac:dyDescent="0.2">
      <c r="B15" s="461">
        <v>6</v>
      </c>
      <c r="C15" s="234" t="str">
        <f>IF(ISNUMBER('1.b Erfassung TIERBEURTEILUNG'!C14),'1.b Erfassung TIERBEURTEILUNG'!C14,"x")</f>
        <v>x</v>
      </c>
      <c r="D15" s="264" t="str">
        <f>IF(ISNUMBER('1.b Erfassung TIERBEURTEILUNG'!D14),'1.b Erfassung TIERBEURTEILUNG'!D14,"x")</f>
        <v>x</v>
      </c>
      <c r="E15" s="263" t="s">
        <v>328</v>
      </c>
      <c r="F15" s="269" t="e">
        <f t="shared" si="0"/>
        <v>#VALUE!</v>
      </c>
      <c r="G15" s="268" t="str">
        <f>IF(BCS!AG8=1,"normal",
IF(BCS!AF8=2,"übergewichtig",
"untergewichtig"))</f>
        <v>übergewichtig</v>
      </c>
    </row>
    <row r="16" spans="1:7" s="458" customFormat="1" ht="28.5" customHeight="1" x14ac:dyDescent="0.2">
      <c r="B16" s="459">
        <v>7</v>
      </c>
      <c r="C16" s="234" t="str">
        <f>IF(ISNUMBER('1.b Erfassung TIERBEURTEILUNG'!C15),'1.b Erfassung TIERBEURTEILUNG'!C15,"x")</f>
        <v>x</v>
      </c>
      <c r="D16" s="261" t="str">
        <f>IF(ISNUMBER('1.b Erfassung TIERBEURTEILUNG'!D15),'1.b Erfassung TIERBEURTEILUNG'!D15,"x")</f>
        <v>x</v>
      </c>
      <c r="E16" s="262" t="s">
        <v>328</v>
      </c>
      <c r="F16" s="267" t="e">
        <f t="shared" si="0"/>
        <v>#VALUE!</v>
      </c>
      <c r="G16" s="260" t="str">
        <f>IF(BCS!AG9=1,"normal",
IF(BCS!AF9=2,"übergewichtig",
"untergewichtig"))</f>
        <v>übergewichtig</v>
      </c>
    </row>
    <row r="17" spans="2:7" s="458" customFormat="1" ht="28.5" customHeight="1" x14ac:dyDescent="0.2">
      <c r="B17" s="461">
        <v>8</v>
      </c>
      <c r="C17" s="234" t="str">
        <f>IF(ISNUMBER('1.b Erfassung TIERBEURTEILUNG'!C16),'1.b Erfassung TIERBEURTEILUNG'!C16,"x")</f>
        <v>x</v>
      </c>
      <c r="D17" s="264" t="str">
        <f>IF(ISNUMBER('1.b Erfassung TIERBEURTEILUNG'!D16),'1.b Erfassung TIERBEURTEILUNG'!D16,"x")</f>
        <v>x</v>
      </c>
      <c r="E17" s="263" t="s">
        <v>328</v>
      </c>
      <c r="F17" s="269" t="e">
        <f t="shared" si="0"/>
        <v>#VALUE!</v>
      </c>
      <c r="G17" s="268" t="str">
        <f>IF(BCS!AG10=1,"normal",
IF(BCS!AF10=2,"übergewichtig",
"untergewichtig"))</f>
        <v>übergewichtig</v>
      </c>
    </row>
    <row r="18" spans="2:7" s="458" customFormat="1" ht="28.5" customHeight="1" x14ac:dyDescent="0.2">
      <c r="B18" s="459">
        <v>9</v>
      </c>
      <c r="C18" s="234" t="str">
        <f>IF(ISNUMBER('1.b Erfassung TIERBEURTEILUNG'!C17),'1.b Erfassung TIERBEURTEILUNG'!C17,"x")</f>
        <v>x</v>
      </c>
      <c r="D18" s="261" t="str">
        <f>IF(ISNUMBER('1.b Erfassung TIERBEURTEILUNG'!D17),'1.b Erfassung TIERBEURTEILUNG'!D17,"x")</f>
        <v>x</v>
      </c>
      <c r="E18" s="262" t="s">
        <v>328</v>
      </c>
      <c r="F18" s="267" t="e">
        <f t="shared" si="0"/>
        <v>#VALUE!</v>
      </c>
      <c r="G18" s="260" t="str">
        <f>IF(BCS!AG11=1,"normal",
IF(BCS!AF11=2,"übergewichtig",
"untergewichtig"))</f>
        <v>übergewichtig</v>
      </c>
    </row>
    <row r="19" spans="2:7" s="458" customFormat="1" ht="28.5" customHeight="1" x14ac:dyDescent="0.2">
      <c r="B19" s="461">
        <v>10</v>
      </c>
      <c r="C19" s="234" t="str">
        <f>IF(ISNUMBER('1.b Erfassung TIERBEURTEILUNG'!C18),'1.b Erfassung TIERBEURTEILUNG'!C18,"x")</f>
        <v>x</v>
      </c>
      <c r="D19" s="264" t="str">
        <f>IF(ISNUMBER('1.b Erfassung TIERBEURTEILUNG'!D18),'1.b Erfassung TIERBEURTEILUNG'!D18,"x")</f>
        <v>x</v>
      </c>
      <c r="E19" s="263" t="s">
        <v>328</v>
      </c>
      <c r="F19" s="269" t="e">
        <f t="shared" si="0"/>
        <v>#VALUE!</v>
      </c>
      <c r="G19" s="268" t="str">
        <f>IF(BCS!AG12=1,"normal",
IF(BCS!AF12=2,"übergewichtig",
"untergewichtig"))</f>
        <v>übergewichtig</v>
      </c>
    </row>
    <row r="20" spans="2:7" s="458" customFormat="1" ht="28.5" customHeight="1" x14ac:dyDescent="0.2">
      <c r="B20" s="459">
        <v>11</v>
      </c>
      <c r="C20" s="234" t="str">
        <f>IF(ISNUMBER('1.b Erfassung TIERBEURTEILUNG'!C19),'1.b Erfassung TIERBEURTEILUNG'!C19,"x")</f>
        <v>x</v>
      </c>
      <c r="D20" s="261" t="str">
        <f>IF(ISNUMBER('1.b Erfassung TIERBEURTEILUNG'!D19),'1.b Erfassung TIERBEURTEILUNG'!D19,"x")</f>
        <v>x</v>
      </c>
      <c r="E20" s="262" t="s">
        <v>328</v>
      </c>
      <c r="F20" s="267" t="e">
        <f t="shared" si="0"/>
        <v>#VALUE!</v>
      </c>
      <c r="G20" s="260" t="str">
        <f>IF(BCS!AG13=1,"normal",
IF(BCS!AF13=2,"übergewichtig",
"untergewichtig"))</f>
        <v>übergewichtig</v>
      </c>
    </row>
    <row r="21" spans="2:7" s="458" customFormat="1" ht="28.5" customHeight="1" x14ac:dyDescent="0.2">
      <c r="B21" s="461">
        <v>12</v>
      </c>
      <c r="C21" s="234" t="str">
        <f>IF(ISNUMBER('1.b Erfassung TIERBEURTEILUNG'!C20),'1.b Erfassung TIERBEURTEILUNG'!C20,"x")</f>
        <v>x</v>
      </c>
      <c r="D21" s="264" t="str">
        <f>IF(ISNUMBER('1.b Erfassung TIERBEURTEILUNG'!D20),'1.b Erfassung TIERBEURTEILUNG'!D20,"x")</f>
        <v>x</v>
      </c>
      <c r="E21" s="263" t="s">
        <v>328</v>
      </c>
      <c r="F21" s="269" t="e">
        <f t="shared" si="0"/>
        <v>#VALUE!</v>
      </c>
      <c r="G21" s="268" t="str">
        <f>IF(BCS!AG14=1,"normal",
IF(BCS!AF14=2,"übergewichtig",
"untergewichtig"))</f>
        <v>übergewichtig</v>
      </c>
    </row>
    <row r="22" spans="2:7" s="458" customFormat="1" ht="28.5" customHeight="1" x14ac:dyDescent="0.2">
      <c r="B22" s="459">
        <v>13</v>
      </c>
      <c r="C22" s="234" t="str">
        <f>IF(ISNUMBER('1.b Erfassung TIERBEURTEILUNG'!C21),'1.b Erfassung TIERBEURTEILUNG'!C21,"x")</f>
        <v>x</v>
      </c>
      <c r="D22" s="261" t="str">
        <f>IF(ISNUMBER('1.b Erfassung TIERBEURTEILUNG'!D21),'1.b Erfassung TIERBEURTEILUNG'!D21,"x")</f>
        <v>x</v>
      </c>
      <c r="E22" s="262" t="s">
        <v>328</v>
      </c>
      <c r="F22" s="267" t="e">
        <f t="shared" si="0"/>
        <v>#VALUE!</v>
      </c>
      <c r="G22" s="260" t="str">
        <f>IF(BCS!AG15=1,"normal",
IF(BCS!AF15=2,"übergewichtig",
"untergewichtig"))</f>
        <v>übergewichtig</v>
      </c>
    </row>
    <row r="23" spans="2:7" s="458" customFormat="1" ht="28.5" customHeight="1" x14ac:dyDescent="0.2">
      <c r="B23" s="461">
        <v>14</v>
      </c>
      <c r="C23" s="234" t="str">
        <f>IF(ISNUMBER('1.b Erfassung TIERBEURTEILUNG'!C22),'1.b Erfassung TIERBEURTEILUNG'!C22,"x")</f>
        <v>x</v>
      </c>
      <c r="D23" s="264" t="str">
        <f>IF(ISNUMBER('1.b Erfassung TIERBEURTEILUNG'!D22),'1.b Erfassung TIERBEURTEILUNG'!D22,"x")</f>
        <v>x</v>
      </c>
      <c r="E23" s="263" t="s">
        <v>328</v>
      </c>
      <c r="F23" s="269" t="e">
        <f t="shared" si="0"/>
        <v>#VALUE!</v>
      </c>
      <c r="G23" s="268" t="str">
        <f>IF(BCS!AG16=1,"normal",
IF(BCS!AF16=2,"übergewichtig",
"untergewichtig"))</f>
        <v>übergewichtig</v>
      </c>
    </row>
    <row r="24" spans="2:7" s="458" customFormat="1" ht="28.5" customHeight="1" x14ac:dyDescent="0.2">
      <c r="B24" s="459">
        <v>15</v>
      </c>
      <c r="C24" s="234" t="str">
        <f>IF(ISNUMBER('1.b Erfassung TIERBEURTEILUNG'!C23),'1.b Erfassung TIERBEURTEILUNG'!C23,"x")</f>
        <v>x</v>
      </c>
      <c r="D24" s="261" t="str">
        <f>IF(ISNUMBER('1.b Erfassung TIERBEURTEILUNG'!D23),'1.b Erfassung TIERBEURTEILUNG'!D23,"x")</f>
        <v>x</v>
      </c>
      <c r="E24" s="262" t="s">
        <v>328</v>
      </c>
      <c r="F24" s="267" t="e">
        <f t="shared" si="0"/>
        <v>#VALUE!</v>
      </c>
      <c r="G24" s="260" t="str">
        <f>IF(BCS!AG17=1,"normal",
IF(BCS!AF17=2,"übergewichtig",
"untergewichtig"))</f>
        <v>übergewichtig</v>
      </c>
    </row>
    <row r="25" spans="2:7" s="458" customFormat="1" ht="28.5" customHeight="1" x14ac:dyDescent="0.2">
      <c r="B25" s="461">
        <v>16</v>
      </c>
      <c r="C25" s="234" t="str">
        <f>IF(ISNUMBER('1.b Erfassung TIERBEURTEILUNG'!C24),'1.b Erfassung TIERBEURTEILUNG'!C24,"x")</f>
        <v>x</v>
      </c>
      <c r="D25" s="264" t="str">
        <f>IF(ISNUMBER('1.b Erfassung TIERBEURTEILUNG'!D24),'1.b Erfassung TIERBEURTEILUNG'!D24,"x")</f>
        <v>x</v>
      </c>
      <c r="E25" s="263" t="s">
        <v>328</v>
      </c>
      <c r="F25" s="269" t="e">
        <f t="shared" si="0"/>
        <v>#VALUE!</v>
      </c>
      <c r="G25" s="268" t="str">
        <f>IF(BCS!AG18=1,"normal",
IF(BCS!AF18=2,"übergewichtig",
"untergewichtig"))</f>
        <v>übergewichtig</v>
      </c>
    </row>
    <row r="26" spans="2:7" s="458" customFormat="1" ht="28.5" customHeight="1" x14ac:dyDescent="0.2">
      <c r="B26" s="459">
        <v>17</v>
      </c>
      <c r="C26" s="234" t="str">
        <f>IF(ISNUMBER('1.b Erfassung TIERBEURTEILUNG'!C25),'1.b Erfassung TIERBEURTEILUNG'!C25,"x")</f>
        <v>x</v>
      </c>
      <c r="D26" s="261" t="str">
        <f>IF(ISNUMBER('1.b Erfassung TIERBEURTEILUNG'!D25),'1.b Erfassung TIERBEURTEILUNG'!D25,"x")</f>
        <v>x</v>
      </c>
      <c r="E26" s="262" t="s">
        <v>328</v>
      </c>
      <c r="F26" s="267" t="e">
        <f t="shared" si="0"/>
        <v>#VALUE!</v>
      </c>
      <c r="G26" s="260" t="str">
        <f>IF(BCS!AG19=1,"normal",
IF(BCS!AF19=2,"übergewichtig",
"untergewichtig"))</f>
        <v>übergewichtig</v>
      </c>
    </row>
    <row r="27" spans="2:7" s="458" customFormat="1" ht="28.5" customHeight="1" x14ac:dyDescent="0.2">
      <c r="B27" s="461">
        <v>18</v>
      </c>
      <c r="C27" s="234" t="str">
        <f>IF(ISNUMBER('1.b Erfassung TIERBEURTEILUNG'!C26),'1.b Erfassung TIERBEURTEILUNG'!C26,"x")</f>
        <v>x</v>
      </c>
      <c r="D27" s="264" t="str">
        <f>IF(ISNUMBER('1.b Erfassung TIERBEURTEILUNG'!D26),'1.b Erfassung TIERBEURTEILUNG'!D26,"x")</f>
        <v>x</v>
      </c>
      <c r="E27" s="263" t="s">
        <v>328</v>
      </c>
      <c r="F27" s="269" t="e">
        <f t="shared" si="0"/>
        <v>#VALUE!</v>
      </c>
      <c r="G27" s="268" t="str">
        <f>IF(BCS!AG20=1,"normal",
IF(BCS!AF20=2,"übergewichtig",
"untergewichtig"))</f>
        <v>übergewichtig</v>
      </c>
    </row>
    <row r="28" spans="2:7" s="458" customFormat="1" ht="28.5" customHeight="1" x14ac:dyDescent="0.2">
      <c r="B28" s="459">
        <v>19</v>
      </c>
      <c r="C28" s="234" t="str">
        <f>IF(ISNUMBER('1.b Erfassung TIERBEURTEILUNG'!C27),'1.b Erfassung TIERBEURTEILUNG'!C27,"x")</f>
        <v>x</v>
      </c>
      <c r="D28" s="261" t="str">
        <f>IF(ISNUMBER('1.b Erfassung TIERBEURTEILUNG'!D27),'1.b Erfassung TIERBEURTEILUNG'!D27,"x")</f>
        <v>x</v>
      </c>
      <c r="E28" s="262" t="s">
        <v>328</v>
      </c>
      <c r="F28" s="267" t="e">
        <f t="shared" si="0"/>
        <v>#VALUE!</v>
      </c>
      <c r="G28" s="260" t="str">
        <f>IF(BCS!AG21=1,"normal",
IF(BCS!AF21=2,"übergewichtig",
"untergewichtig"))</f>
        <v>übergewichtig</v>
      </c>
    </row>
    <row r="29" spans="2:7" s="458" customFormat="1" ht="28.5" customHeight="1" x14ac:dyDescent="0.2">
      <c r="B29" s="461">
        <v>20</v>
      </c>
      <c r="C29" s="234" t="str">
        <f>IF(ISNUMBER('1.b Erfassung TIERBEURTEILUNG'!C28),'1.b Erfassung TIERBEURTEILUNG'!C28,"x")</f>
        <v>x</v>
      </c>
      <c r="D29" s="264" t="str">
        <f>IF(ISNUMBER('1.b Erfassung TIERBEURTEILUNG'!D28),'1.b Erfassung TIERBEURTEILUNG'!D28,"x")</f>
        <v>x</v>
      </c>
      <c r="E29" s="263" t="s">
        <v>328</v>
      </c>
      <c r="F29" s="269" t="e">
        <f t="shared" si="0"/>
        <v>#VALUE!</v>
      </c>
      <c r="G29" s="268" t="str">
        <f>IF(BCS!AG22=1,"normal",
IF(BCS!AF22=2,"übergewichtig",
"untergewichtig"))</f>
        <v>übergewichtig</v>
      </c>
    </row>
    <row r="30" spans="2:7" s="458" customFormat="1" ht="28.5" customHeight="1" x14ac:dyDescent="0.2">
      <c r="B30" s="459">
        <v>21</v>
      </c>
      <c r="C30" s="234" t="str">
        <f>IF(ISNUMBER('1.b Erfassung TIERBEURTEILUNG'!C29),'1.b Erfassung TIERBEURTEILUNG'!C29,"x")</f>
        <v>x</v>
      </c>
      <c r="D30" s="261" t="str">
        <f>IF(ISNUMBER('1.b Erfassung TIERBEURTEILUNG'!D29),'1.b Erfassung TIERBEURTEILUNG'!D29,"x")</f>
        <v>x</v>
      </c>
      <c r="E30" s="262" t="s">
        <v>328</v>
      </c>
      <c r="F30" s="267" t="e">
        <f t="shared" si="0"/>
        <v>#VALUE!</v>
      </c>
      <c r="G30" s="260" t="str">
        <f>IF(BCS!AG23=1,"normal",
IF(BCS!AF23=2,"übergewichtig",
"untergewichtig"))</f>
        <v>übergewichtig</v>
      </c>
    </row>
    <row r="31" spans="2:7" s="458" customFormat="1" ht="28.5" customHeight="1" x14ac:dyDescent="0.2">
      <c r="B31" s="461">
        <v>22</v>
      </c>
      <c r="C31" s="234" t="str">
        <f>IF(ISNUMBER('1.b Erfassung TIERBEURTEILUNG'!C30),'1.b Erfassung TIERBEURTEILUNG'!C30,"x")</f>
        <v>x</v>
      </c>
      <c r="D31" s="264" t="str">
        <f>IF(ISNUMBER('1.b Erfassung TIERBEURTEILUNG'!D30),'1.b Erfassung TIERBEURTEILUNG'!D30,"x")</f>
        <v>x</v>
      </c>
      <c r="E31" s="263" t="s">
        <v>328</v>
      </c>
      <c r="F31" s="269" t="e">
        <f t="shared" si="0"/>
        <v>#VALUE!</v>
      </c>
      <c r="G31" s="268" t="str">
        <f>IF(BCS!AG24=1,"normal",
IF(BCS!AF24=2,"übergewichtig",
"untergewichtig"))</f>
        <v>übergewichtig</v>
      </c>
    </row>
    <row r="32" spans="2:7" s="458" customFormat="1" ht="28.5" customHeight="1" x14ac:dyDescent="0.2">
      <c r="B32" s="459">
        <v>23</v>
      </c>
      <c r="C32" s="234" t="str">
        <f>IF(ISNUMBER('1.b Erfassung TIERBEURTEILUNG'!C31),'1.b Erfassung TIERBEURTEILUNG'!C31,"x")</f>
        <v>x</v>
      </c>
      <c r="D32" s="261" t="str">
        <f>IF(ISNUMBER('1.b Erfassung TIERBEURTEILUNG'!D31),'1.b Erfassung TIERBEURTEILUNG'!D31,"x")</f>
        <v>x</v>
      </c>
      <c r="E32" s="262" t="s">
        <v>328</v>
      </c>
      <c r="F32" s="267" t="e">
        <f t="shared" si="0"/>
        <v>#VALUE!</v>
      </c>
      <c r="G32" s="260" t="str">
        <f>IF(BCS!AG25=1,"normal",
IF(BCS!AF25=2,"übergewichtig",
"untergewichtig"))</f>
        <v>übergewichtig</v>
      </c>
    </row>
    <row r="33" spans="2:7" s="458" customFormat="1" ht="28.5" customHeight="1" x14ac:dyDescent="0.2">
      <c r="B33" s="461">
        <v>24</v>
      </c>
      <c r="C33" s="234" t="str">
        <f>IF(ISNUMBER('1.b Erfassung TIERBEURTEILUNG'!C32),'1.b Erfassung TIERBEURTEILUNG'!C32,"x")</f>
        <v>x</v>
      </c>
      <c r="D33" s="264" t="str">
        <f>IF(ISNUMBER('1.b Erfassung TIERBEURTEILUNG'!D32),'1.b Erfassung TIERBEURTEILUNG'!D32,"x")</f>
        <v>x</v>
      </c>
      <c r="E33" s="263" t="s">
        <v>328</v>
      </c>
      <c r="F33" s="269" t="e">
        <f t="shared" si="0"/>
        <v>#VALUE!</v>
      </c>
      <c r="G33" s="268" t="str">
        <f>IF(BCS!AG26=1,"normal",
IF(BCS!AF26=2,"übergewichtig",
"untergewichtig"))</f>
        <v>übergewichtig</v>
      </c>
    </row>
    <row r="34" spans="2:7" s="458" customFormat="1" ht="28.5" customHeight="1" x14ac:dyDescent="0.2">
      <c r="B34" s="459">
        <v>25</v>
      </c>
      <c r="C34" s="234" t="str">
        <f>IF(ISNUMBER('1.b Erfassung TIERBEURTEILUNG'!C33),'1.b Erfassung TIERBEURTEILUNG'!C33,"x")</f>
        <v>x</v>
      </c>
      <c r="D34" s="261" t="str">
        <f>IF(ISNUMBER('1.b Erfassung TIERBEURTEILUNG'!D33),'1.b Erfassung TIERBEURTEILUNG'!D33,"x")</f>
        <v>x</v>
      </c>
      <c r="E34" s="262" t="s">
        <v>328</v>
      </c>
      <c r="F34" s="267" t="e">
        <f t="shared" si="0"/>
        <v>#VALUE!</v>
      </c>
      <c r="G34" s="260" t="str">
        <f>IF(BCS!AG27=1,"normal",
IF(BCS!AF27=2,"übergewichtig",
"untergewichtig"))</f>
        <v>übergewichtig</v>
      </c>
    </row>
    <row r="35" spans="2:7" ht="28.5" customHeight="1" x14ac:dyDescent="0.2">
      <c r="B35" s="461">
        <v>26</v>
      </c>
      <c r="C35" s="234" t="str">
        <f>IF(ISNUMBER('1.b Erfassung TIERBEURTEILUNG'!C34),'1.b Erfassung TIERBEURTEILUNG'!C34,"x")</f>
        <v>x</v>
      </c>
      <c r="D35" s="264" t="str">
        <f>IF(ISNUMBER('1.b Erfassung TIERBEURTEILUNG'!D34),'1.b Erfassung TIERBEURTEILUNG'!D34,"x")</f>
        <v>x</v>
      </c>
      <c r="E35" s="263" t="s">
        <v>328</v>
      </c>
      <c r="F35" s="269" t="e">
        <f t="shared" si="0"/>
        <v>#VALUE!</v>
      </c>
      <c r="G35" s="268" t="str">
        <f>IF(BCS!AG28=1,"normal",
IF(BCS!AF28=2,"übergewichtig",
"untergewichtig"))</f>
        <v>übergewichtig</v>
      </c>
    </row>
    <row r="36" spans="2:7" ht="28.5" customHeight="1" x14ac:dyDescent="0.2">
      <c r="B36" s="459">
        <v>27</v>
      </c>
      <c r="C36" s="234" t="str">
        <f>IF(ISNUMBER('1.b Erfassung TIERBEURTEILUNG'!C35),'1.b Erfassung TIERBEURTEILUNG'!C35,"x")</f>
        <v>x</v>
      </c>
      <c r="D36" s="261" t="str">
        <f>IF(ISNUMBER('1.b Erfassung TIERBEURTEILUNG'!D35),'1.b Erfassung TIERBEURTEILUNG'!D35,"x")</f>
        <v>x</v>
      </c>
      <c r="E36" s="262" t="s">
        <v>328</v>
      </c>
      <c r="F36" s="267" t="e">
        <f t="shared" si="0"/>
        <v>#VALUE!</v>
      </c>
      <c r="G36" s="260" t="str">
        <f>IF(BCS!AG29=1,"normal",
IF(BCS!AF29=2,"übergewichtig",
"untergewichtig"))</f>
        <v>übergewichtig</v>
      </c>
    </row>
    <row r="37" spans="2:7" ht="28.5" customHeight="1" x14ac:dyDescent="0.2">
      <c r="B37" s="461">
        <v>28</v>
      </c>
      <c r="C37" s="234" t="str">
        <f>IF(ISNUMBER('1.b Erfassung TIERBEURTEILUNG'!C36),'1.b Erfassung TIERBEURTEILUNG'!C36,"x")</f>
        <v>x</v>
      </c>
      <c r="D37" s="264" t="str">
        <f>IF(ISNUMBER('1.b Erfassung TIERBEURTEILUNG'!D36),'1.b Erfassung TIERBEURTEILUNG'!D36,"x")</f>
        <v>x</v>
      </c>
      <c r="E37" s="263" t="s">
        <v>328</v>
      </c>
      <c r="F37" s="269" t="e">
        <f t="shared" si="0"/>
        <v>#VALUE!</v>
      </c>
      <c r="G37" s="268" t="str">
        <f>IF(BCS!AG30=1,"normal",
IF(BCS!AF30=2,"übergewichtig",
"untergewichtig"))</f>
        <v>übergewichtig</v>
      </c>
    </row>
    <row r="38" spans="2:7" ht="28.5" customHeight="1" x14ac:dyDescent="0.2">
      <c r="B38" s="459">
        <v>29</v>
      </c>
      <c r="C38" s="234" t="str">
        <f>IF(ISNUMBER('1.b Erfassung TIERBEURTEILUNG'!C37),'1.b Erfassung TIERBEURTEILUNG'!C37,"x")</f>
        <v>x</v>
      </c>
      <c r="D38" s="261" t="str">
        <f>IF(ISNUMBER('1.b Erfassung TIERBEURTEILUNG'!D37),'1.b Erfassung TIERBEURTEILUNG'!D37,"x")</f>
        <v>x</v>
      </c>
      <c r="E38" s="262" t="s">
        <v>328</v>
      </c>
      <c r="F38" s="267" t="e">
        <f t="shared" si="0"/>
        <v>#VALUE!</v>
      </c>
      <c r="G38" s="260" t="str">
        <f>IF(BCS!AG31=1,"normal",
IF(BCS!AF31=2,"übergewichtig",
"untergewichtig"))</f>
        <v>übergewichtig</v>
      </c>
    </row>
    <row r="39" spans="2:7" ht="28.5" customHeight="1" x14ac:dyDescent="0.2">
      <c r="B39" s="461">
        <v>30</v>
      </c>
      <c r="C39" s="234" t="str">
        <f>IF(ISNUMBER('1.b Erfassung TIERBEURTEILUNG'!C38),'1.b Erfassung TIERBEURTEILUNG'!C38,"x")</f>
        <v>x</v>
      </c>
      <c r="D39" s="264" t="str">
        <f>IF(ISNUMBER('1.b Erfassung TIERBEURTEILUNG'!D38),'1.b Erfassung TIERBEURTEILUNG'!D38,"x")</f>
        <v>x</v>
      </c>
      <c r="E39" s="263" t="s">
        <v>328</v>
      </c>
      <c r="F39" s="269" t="e">
        <f t="shared" si="0"/>
        <v>#VALUE!</v>
      </c>
      <c r="G39" s="268" t="str">
        <f>IF(BCS!AG32=1,"normal",
IF(BCS!AF32=2,"übergewichtig",
"untergewichtig"))</f>
        <v>übergewichtig</v>
      </c>
    </row>
    <row r="40" spans="2:7" ht="28.5" customHeight="1" x14ac:dyDescent="0.2">
      <c r="B40" s="459">
        <v>31</v>
      </c>
      <c r="C40" s="234" t="str">
        <f>IF(ISNUMBER('1.b Erfassung TIERBEURTEILUNG'!C39),'1.b Erfassung TIERBEURTEILUNG'!C39,"x")</f>
        <v>x</v>
      </c>
      <c r="D40" s="261" t="str">
        <f>IF(ISNUMBER('1.b Erfassung TIERBEURTEILUNG'!D39),'1.b Erfassung TIERBEURTEILUNG'!D39,"x")</f>
        <v>x</v>
      </c>
      <c r="E40" s="262" t="s">
        <v>328</v>
      </c>
      <c r="F40" s="267" t="e">
        <f t="shared" si="0"/>
        <v>#VALUE!</v>
      </c>
      <c r="G40" s="260" t="str">
        <f>IF(BCS!AG33=1,"normal",
IF(BCS!AF33=2,"übergewichtig",
"untergewichtig"))</f>
        <v>übergewichtig</v>
      </c>
    </row>
    <row r="41" spans="2:7" ht="28.5" customHeight="1" x14ac:dyDescent="0.2">
      <c r="B41" s="461">
        <v>32</v>
      </c>
      <c r="C41" s="234" t="str">
        <f>IF(ISNUMBER('1.b Erfassung TIERBEURTEILUNG'!C40),'1.b Erfassung TIERBEURTEILUNG'!C40,"x")</f>
        <v>x</v>
      </c>
      <c r="D41" s="264" t="str">
        <f>IF(ISNUMBER('1.b Erfassung TIERBEURTEILUNG'!D40),'1.b Erfassung TIERBEURTEILUNG'!D40,"x")</f>
        <v>x</v>
      </c>
      <c r="E41" s="263" t="s">
        <v>328</v>
      </c>
      <c r="F41" s="269" t="e">
        <f t="shared" si="0"/>
        <v>#VALUE!</v>
      </c>
      <c r="G41" s="268" t="str">
        <f>IF(BCS!AG34=1,"normal",
IF(BCS!AF34=2,"übergewichtig",
"untergewichtig"))</f>
        <v>übergewichtig</v>
      </c>
    </row>
    <row r="42" spans="2:7" ht="28.5" customHeight="1" x14ac:dyDescent="0.2">
      <c r="B42" s="459">
        <v>33</v>
      </c>
      <c r="C42" s="234" t="str">
        <f>IF(ISNUMBER('1.b Erfassung TIERBEURTEILUNG'!C41),'1.b Erfassung TIERBEURTEILUNG'!C41,"x")</f>
        <v>x</v>
      </c>
      <c r="D42" s="261" t="str">
        <f>IF(ISNUMBER('1.b Erfassung TIERBEURTEILUNG'!D41),'1.b Erfassung TIERBEURTEILUNG'!D41,"x")</f>
        <v>x</v>
      </c>
      <c r="E42" s="262" t="s">
        <v>328</v>
      </c>
      <c r="F42" s="267" t="e">
        <f t="shared" si="0"/>
        <v>#VALUE!</v>
      </c>
      <c r="G42" s="260" t="str">
        <f>IF(BCS!AG35=1,"normal",
IF(BCS!AF35=2,"übergewichtig",
"untergewichtig"))</f>
        <v>übergewichtig</v>
      </c>
    </row>
    <row r="43" spans="2:7" ht="28.5" customHeight="1" x14ac:dyDescent="0.2">
      <c r="B43" s="461">
        <v>34</v>
      </c>
      <c r="C43" s="234" t="str">
        <f>IF(ISNUMBER('1.b Erfassung TIERBEURTEILUNG'!C42),'1.b Erfassung TIERBEURTEILUNG'!C42,"x")</f>
        <v>x</v>
      </c>
      <c r="D43" s="264" t="str">
        <f>IF(ISNUMBER('1.b Erfassung TIERBEURTEILUNG'!D42),'1.b Erfassung TIERBEURTEILUNG'!D42,"x")</f>
        <v>x</v>
      </c>
      <c r="E43" s="263" t="s">
        <v>328</v>
      </c>
      <c r="F43" s="269" t="e">
        <f t="shared" si="0"/>
        <v>#VALUE!</v>
      </c>
      <c r="G43" s="268" t="str">
        <f>IF(BCS!AG36=1,"normal",
IF(BCS!AF36=2,"übergewichtig",
"untergewichtig"))</f>
        <v>übergewichtig</v>
      </c>
    </row>
    <row r="44" spans="2:7" ht="28.5" customHeight="1" x14ac:dyDescent="0.2">
      <c r="B44" s="459">
        <v>35</v>
      </c>
      <c r="C44" s="234" t="str">
        <f>IF(ISNUMBER('1.b Erfassung TIERBEURTEILUNG'!C43),'1.b Erfassung TIERBEURTEILUNG'!C43,"x")</f>
        <v>x</v>
      </c>
      <c r="D44" s="261" t="str">
        <f>IF(ISNUMBER('1.b Erfassung TIERBEURTEILUNG'!D43),'1.b Erfassung TIERBEURTEILUNG'!D43,"x")</f>
        <v>x</v>
      </c>
      <c r="E44" s="262" t="s">
        <v>328</v>
      </c>
      <c r="F44" s="267" t="e">
        <f t="shared" si="0"/>
        <v>#VALUE!</v>
      </c>
      <c r="G44" s="260" t="str">
        <f>IF(BCS!AG37=1,"normal",
IF(BCS!AF37=2,"übergewichtig",
"untergewichtig"))</f>
        <v>übergewichtig</v>
      </c>
    </row>
    <row r="45" spans="2:7" ht="28.5" customHeight="1" x14ac:dyDescent="0.2">
      <c r="B45" s="461">
        <v>36</v>
      </c>
      <c r="C45" s="234" t="str">
        <f>IF(ISNUMBER('1.b Erfassung TIERBEURTEILUNG'!C44),'1.b Erfassung TIERBEURTEILUNG'!C44,"x")</f>
        <v>x</v>
      </c>
      <c r="D45" s="264" t="str">
        <f>IF(ISNUMBER('1.b Erfassung TIERBEURTEILUNG'!D44),'1.b Erfassung TIERBEURTEILUNG'!D44,"x")</f>
        <v>x</v>
      </c>
      <c r="E45" s="263" t="s">
        <v>328</v>
      </c>
      <c r="F45" s="269" t="e">
        <f t="shared" si="0"/>
        <v>#VALUE!</v>
      </c>
      <c r="G45" s="268" t="str">
        <f>IF(BCS!AG38=1,"normal",
IF(BCS!AF38=2,"übergewichtig",
"untergewichtig"))</f>
        <v>übergewichtig</v>
      </c>
    </row>
    <row r="46" spans="2:7" ht="28.5" customHeight="1" x14ac:dyDescent="0.2">
      <c r="B46" s="459">
        <v>37</v>
      </c>
      <c r="C46" s="234" t="str">
        <f>IF(ISNUMBER('1.b Erfassung TIERBEURTEILUNG'!C45),'1.b Erfassung TIERBEURTEILUNG'!C45,"x")</f>
        <v>x</v>
      </c>
      <c r="D46" s="261" t="str">
        <f>IF(ISNUMBER('1.b Erfassung TIERBEURTEILUNG'!D45),'1.b Erfassung TIERBEURTEILUNG'!D45,"x")</f>
        <v>x</v>
      </c>
      <c r="E46" s="262" t="s">
        <v>328</v>
      </c>
      <c r="F46" s="267" t="e">
        <f t="shared" si="0"/>
        <v>#VALUE!</v>
      </c>
      <c r="G46" s="260" t="str">
        <f>IF(BCS!AG39=1,"normal",
IF(BCS!AF39=2,"übergewichtig",
"untergewichtig"))</f>
        <v>übergewichtig</v>
      </c>
    </row>
    <row r="47" spans="2:7" ht="28.5" customHeight="1" x14ac:dyDescent="0.2">
      <c r="B47" s="461">
        <v>38</v>
      </c>
      <c r="C47" s="234" t="str">
        <f>IF(ISNUMBER('1.b Erfassung TIERBEURTEILUNG'!C46),'1.b Erfassung TIERBEURTEILUNG'!C46,"x")</f>
        <v>x</v>
      </c>
      <c r="D47" s="264" t="str">
        <f>IF(ISNUMBER('1.b Erfassung TIERBEURTEILUNG'!D46),'1.b Erfassung TIERBEURTEILUNG'!D46,"x")</f>
        <v>x</v>
      </c>
      <c r="E47" s="263" t="s">
        <v>328</v>
      </c>
      <c r="F47" s="269" t="e">
        <f t="shared" si="0"/>
        <v>#VALUE!</v>
      </c>
      <c r="G47" s="268" t="str">
        <f>IF(BCS!AG40=1,"normal",
IF(BCS!AF40=2,"übergewichtig",
"untergewichtig"))</f>
        <v>übergewichtig</v>
      </c>
    </row>
    <row r="48" spans="2:7" ht="28.5" customHeight="1" x14ac:dyDescent="0.2">
      <c r="B48" s="459">
        <v>39</v>
      </c>
      <c r="C48" s="234" t="str">
        <f>IF(ISNUMBER('1.b Erfassung TIERBEURTEILUNG'!C47),'1.b Erfassung TIERBEURTEILUNG'!C47,"x")</f>
        <v>x</v>
      </c>
      <c r="D48" s="261" t="str">
        <f>IF(ISNUMBER('1.b Erfassung TIERBEURTEILUNG'!D47),'1.b Erfassung TIERBEURTEILUNG'!D47,"x")</f>
        <v>x</v>
      </c>
      <c r="E48" s="262" t="s">
        <v>328</v>
      </c>
      <c r="F48" s="267" t="e">
        <f t="shared" si="0"/>
        <v>#VALUE!</v>
      </c>
      <c r="G48" s="260" t="str">
        <f>IF(BCS!AG41=1,"normal",
IF(BCS!AF41=2,"übergewichtig",
"untergewichtig"))</f>
        <v>übergewichtig</v>
      </c>
    </row>
    <row r="49" spans="2:7" ht="28.5" customHeight="1" x14ac:dyDescent="0.2">
      <c r="B49" s="461">
        <v>40</v>
      </c>
      <c r="C49" s="234" t="str">
        <f>IF(ISNUMBER('1.b Erfassung TIERBEURTEILUNG'!C48),'1.b Erfassung TIERBEURTEILUNG'!C48,"x")</f>
        <v>x</v>
      </c>
      <c r="D49" s="264" t="str">
        <f>IF(ISNUMBER('1.b Erfassung TIERBEURTEILUNG'!D48),'1.b Erfassung TIERBEURTEILUNG'!D48,"x")</f>
        <v>x</v>
      </c>
      <c r="E49" s="263" t="s">
        <v>328</v>
      </c>
      <c r="F49" s="269" t="e">
        <f t="shared" si="0"/>
        <v>#VALUE!</v>
      </c>
      <c r="G49" s="268" t="str">
        <f>IF(BCS!AG42=1,"normal",
IF(BCS!AF42=2,"übergewichtig",
"untergewichtig"))</f>
        <v>übergewichtig</v>
      </c>
    </row>
    <row r="50" spans="2:7" ht="28.5" customHeight="1" x14ac:dyDescent="0.2">
      <c r="B50" s="459">
        <v>41</v>
      </c>
      <c r="C50" s="234" t="str">
        <f>IF(ISNUMBER('1.b Erfassung TIERBEURTEILUNG'!C49),'1.b Erfassung TIERBEURTEILUNG'!C49,"x")</f>
        <v>x</v>
      </c>
      <c r="D50" s="261" t="str">
        <f>IF(ISNUMBER('1.b Erfassung TIERBEURTEILUNG'!D49),'1.b Erfassung TIERBEURTEILUNG'!D49,"x")</f>
        <v>x</v>
      </c>
      <c r="E50" s="262" t="s">
        <v>328</v>
      </c>
      <c r="F50" s="267" t="e">
        <f t="shared" si="0"/>
        <v>#VALUE!</v>
      </c>
      <c r="G50" s="260" t="str">
        <f>IF(BCS!AG43=1,"normal",
IF(BCS!AF43=2,"übergewichtig",
"untergewichtig"))</f>
        <v>übergewichtig</v>
      </c>
    </row>
    <row r="51" spans="2:7" ht="28.5" customHeight="1" x14ac:dyDescent="0.2">
      <c r="B51" s="461">
        <v>42</v>
      </c>
      <c r="C51" s="234" t="str">
        <f>IF(ISNUMBER('1.b Erfassung TIERBEURTEILUNG'!C50),'1.b Erfassung TIERBEURTEILUNG'!C50,"x")</f>
        <v>x</v>
      </c>
      <c r="D51" s="264" t="str">
        <f>IF(ISNUMBER('1.b Erfassung TIERBEURTEILUNG'!D50),'1.b Erfassung TIERBEURTEILUNG'!D50,"x")</f>
        <v>x</v>
      </c>
      <c r="E51" s="263" t="s">
        <v>328</v>
      </c>
      <c r="F51" s="269" t="e">
        <f t="shared" si="0"/>
        <v>#VALUE!</v>
      </c>
      <c r="G51" s="268" t="str">
        <f>IF(BCS!AG44=1,"normal",
IF(BCS!AF44=2,"übergewichtig",
"untergewichtig"))</f>
        <v>übergewichtig</v>
      </c>
    </row>
    <row r="52" spans="2:7" ht="28.5" customHeight="1" x14ac:dyDescent="0.2">
      <c r="B52" s="459">
        <v>43</v>
      </c>
      <c r="C52" s="234" t="str">
        <f>IF(ISNUMBER('1.b Erfassung TIERBEURTEILUNG'!C51),'1.b Erfassung TIERBEURTEILUNG'!C51,"x")</f>
        <v>x</v>
      </c>
      <c r="D52" s="261" t="str">
        <f>IF(ISNUMBER('1.b Erfassung TIERBEURTEILUNG'!D51),'1.b Erfassung TIERBEURTEILUNG'!D51,"x")</f>
        <v>x</v>
      </c>
      <c r="E52" s="262" t="s">
        <v>328</v>
      </c>
      <c r="F52" s="267" t="e">
        <f t="shared" si="0"/>
        <v>#VALUE!</v>
      </c>
      <c r="G52" s="260" t="str">
        <f>IF(BCS!AG45=1,"normal",
IF(BCS!AF45=2,"übergewichtig",
"untergewichtig"))</f>
        <v>übergewichtig</v>
      </c>
    </row>
    <row r="53" spans="2:7" ht="28.5" customHeight="1" x14ac:dyDescent="0.2">
      <c r="B53" s="461">
        <v>44</v>
      </c>
      <c r="C53" s="234" t="str">
        <f>IF(ISNUMBER('1.b Erfassung TIERBEURTEILUNG'!C52),'1.b Erfassung TIERBEURTEILUNG'!C52,"x")</f>
        <v>x</v>
      </c>
      <c r="D53" s="264" t="str">
        <f>IF(ISNUMBER('1.b Erfassung TIERBEURTEILUNG'!D52),'1.b Erfassung TIERBEURTEILUNG'!D52,"x")</f>
        <v>x</v>
      </c>
      <c r="E53" s="263" t="s">
        <v>328</v>
      </c>
      <c r="F53" s="269" t="e">
        <f t="shared" si="0"/>
        <v>#VALUE!</v>
      </c>
      <c r="G53" s="268" t="str">
        <f>IF(BCS!AG46=1,"normal",
IF(BCS!AF46=2,"übergewichtig",
"untergewichtig"))</f>
        <v>übergewichtig</v>
      </c>
    </row>
    <row r="54" spans="2:7" ht="28.5" customHeight="1" x14ac:dyDescent="0.2">
      <c r="B54" s="459">
        <v>45</v>
      </c>
      <c r="C54" s="234" t="str">
        <f>IF(ISNUMBER('1.b Erfassung TIERBEURTEILUNG'!C53),'1.b Erfassung TIERBEURTEILUNG'!C53,"x")</f>
        <v>x</v>
      </c>
      <c r="D54" s="261" t="str">
        <f>IF(ISNUMBER('1.b Erfassung TIERBEURTEILUNG'!D53),'1.b Erfassung TIERBEURTEILUNG'!D53,"x")</f>
        <v>x</v>
      </c>
      <c r="E54" s="262" t="s">
        <v>328</v>
      </c>
      <c r="F54" s="267" t="e">
        <f t="shared" si="0"/>
        <v>#VALUE!</v>
      </c>
      <c r="G54" s="260" t="str">
        <f>IF(BCS!AG47=1,"normal",
IF(BCS!AF47=2,"übergewichtig",
"untergewichtig"))</f>
        <v>übergewichtig</v>
      </c>
    </row>
    <row r="55" spans="2:7" ht="28.5" customHeight="1" x14ac:dyDescent="0.2">
      <c r="B55" s="461">
        <v>46</v>
      </c>
      <c r="C55" s="234" t="str">
        <f>IF(ISNUMBER('1.b Erfassung TIERBEURTEILUNG'!C54),'1.b Erfassung TIERBEURTEILUNG'!C54,"x")</f>
        <v>x</v>
      </c>
      <c r="D55" s="264" t="str">
        <f>IF(ISNUMBER('1.b Erfassung TIERBEURTEILUNG'!D54),'1.b Erfassung TIERBEURTEILUNG'!D54,"x")</f>
        <v>x</v>
      </c>
      <c r="E55" s="263" t="s">
        <v>328</v>
      </c>
      <c r="F55" s="269" t="e">
        <f t="shared" si="0"/>
        <v>#VALUE!</v>
      </c>
      <c r="G55" s="268" t="str">
        <f>IF(BCS!AG48=1,"normal",
IF(BCS!AF48=2,"übergewichtig",
"untergewichtig"))</f>
        <v>übergewichtig</v>
      </c>
    </row>
    <row r="56" spans="2:7" ht="28.5" customHeight="1" x14ac:dyDescent="0.2">
      <c r="B56" s="459">
        <v>47</v>
      </c>
      <c r="C56" s="234" t="str">
        <f>IF(ISNUMBER('1.b Erfassung TIERBEURTEILUNG'!C55),'1.b Erfassung TIERBEURTEILUNG'!C55,"x")</f>
        <v>x</v>
      </c>
      <c r="D56" s="261" t="str">
        <f>IF(ISNUMBER('1.b Erfassung TIERBEURTEILUNG'!D55),'1.b Erfassung TIERBEURTEILUNG'!D55,"x")</f>
        <v>x</v>
      </c>
      <c r="E56" s="262" t="s">
        <v>328</v>
      </c>
      <c r="F56" s="267" t="e">
        <f t="shared" si="0"/>
        <v>#VALUE!</v>
      </c>
      <c r="G56" s="260" t="str">
        <f>IF(BCS!AG49=1,"normal",
IF(BCS!AF49=2,"übergewichtig",
"untergewichtig"))</f>
        <v>übergewichtig</v>
      </c>
    </row>
    <row r="57" spans="2:7" ht="28.5" customHeight="1" x14ac:dyDescent="0.2">
      <c r="B57" s="461">
        <v>48</v>
      </c>
      <c r="C57" s="234" t="str">
        <f>IF(ISNUMBER('1.b Erfassung TIERBEURTEILUNG'!C56),'1.b Erfassung TIERBEURTEILUNG'!C56,"x")</f>
        <v>x</v>
      </c>
      <c r="D57" s="264" t="str">
        <f>IF(ISNUMBER('1.b Erfassung TIERBEURTEILUNG'!D56),'1.b Erfassung TIERBEURTEILUNG'!D56,"x")</f>
        <v>x</v>
      </c>
      <c r="E57" s="263" t="s">
        <v>328</v>
      </c>
      <c r="F57" s="269" t="e">
        <f t="shared" si="0"/>
        <v>#VALUE!</v>
      </c>
      <c r="G57" s="268" t="str">
        <f>IF(BCS!AG50=1,"normal",
IF(BCS!AF50=2,"übergewichtig",
"untergewichtig"))</f>
        <v>übergewichtig</v>
      </c>
    </row>
    <row r="58" spans="2:7" ht="28.5" customHeight="1" x14ac:dyDescent="0.2">
      <c r="B58" s="459">
        <v>49</v>
      </c>
      <c r="C58" s="234" t="str">
        <f>IF(ISNUMBER('1.b Erfassung TIERBEURTEILUNG'!C57),'1.b Erfassung TIERBEURTEILUNG'!C57,"x")</f>
        <v>x</v>
      </c>
      <c r="D58" s="261" t="str">
        <f>IF(ISNUMBER('1.b Erfassung TIERBEURTEILUNG'!D57),'1.b Erfassung TIERBEURTEILUNG'!D57,"x")</f>
        <v>x</v>
      </c>
      <c r="E58" s="262" t="s">
        <v>328</v>
      </c>
      <c r="F58" s="267" t="e">
        <f t="shared" si="0"/>
        <v>#VALUE!</v>
      </c>
      <c r="G58" s="260" t="str">
        <f>IF(BCS!AG51=1,"normal",
IF(BCS!AF51=2,"übergewichtig",
"untergewichtig"))</f>
        <v>übergewichtig</v>
      </c>
    </row>
    <row r="59" spans="2:7" ht="28.5" customHeight="1" x14ac:dyDescent="0.2">
      <c r="B59" s="461">
        <v>50</v>
      </c>
      <c r="C59" s="234" t="str">
        <f>IF(ISNUMBER('1.b Erfassung TIERBEURTEILUNG'!C58),'1.b Erfassung TIERBEURTEILUNG'!C58,"x")</f>
        <v>x</v>
      </c>
      <c r="D59" s="264" t="str">
        <f>IF(ISNUMBER('1.b Erfassung TIERBEURTEILUNG'!D58),'1.b Erfassung TIERBEURTEILUNG'!D58,"x")</f>
        <v>x</v>
      </c>
      <c r="E59" s="263" t="s">
        <v>328</v>
      </c>
      <c r="F59" s="269" t="e">
        <f t="shared" si="0"/>
        <v>#VALUE!</v>
      </c>
      <c r="G59" s="268" t="str">
        <f>IF(BCS!AG52=1,"normal",
IF(BCS!AF52=2,"übergewichtig",
"untergewichtig"))</f>
        <v>übergewichtig</v>
      </c>
    </row>
    <row r="60" spans="2:7" ht="28.5" customHeight="1" x14ac:dyDescent="0.2">
      <c r="B60" s="459">
        <v>51</v>
      </c>
      <c r="C60" s="234" t="str">
        <f>IF(ISNUMBER('1.b Erfassung TIERBEURTEILUNG'!C59),'1.b Erfassung TIERBEURTEILUNG'!C59,"x")</f>
        <v>x</v>
      </c>
      <c r="D60" s="261" t="str">
        <f>IF(ISNUMBER('1.b Erfassung TIERBEURTEILUNG'!D59),'1.b Erfassung TIERBEURTEILUNG'!D59,"x")</f>
        <v>x</v>
      </c>
      <c r="E60" s="262" t="s">
        <v>328</v>
      </c>
      <c r="F60" s="267" t="e">
        <f t="shared" si="0"/>
        <v>#VALUE!</v>
      </c>
      <c r="G60" s="260" t="str">
        <f>IF(BCS!AG53=1,"normal",
IF(BCS!AF53=2,"übergewichtig",
"untergewichtig"))</f>
        <v>übergewichtig</v>
      </c>
    </row>
    <row r="61" spans="2:7" ht="28.5" customHeight="1" x14ac:dyDescent="0.2">
      <c r="B61" s="461">
        <v>52</v>
      </c>
      <c r="C61" s="234" t="str">
        <f>IF(ISNUMBER('1.b Erfassung TIERBEURTEILUNG'!C60),'1.b Erfassung TIERBEURTEILUNG'!C60,"x")</f>
        <v>x</v>
      </c>
      <c r="D61" s="264" t="str">
        <f>IF(ISNUMBER('1.b Erfassung TIERBEURTEILUNG'!D60),'1.b Erfassung TIERBEURTEILUNG'!D60,"x")</f>
        <v>x</v>
      </c>
      <c r="E61" s="263" t="s">
        <v>328</v>
      </c>
      <c r="F61" s="269" t="e">
        <f t="shared" si="0"/>
        <v>#VALUE!</v>
      </c>
      <c r="G61" s="268" t="str">
        <f>IF(BCS!AG54=1,"normal",
IF(BCS!AF54=2,"übergewichtig",
"untergewichtig"))</f>
        <v>übergewichtig</v>
      </c>
    </row>
    <row r="62" spans="2:7" ht="28.5" customHeight="1" x14ac:dyDescent="0.2">
      <c r="B62" s="459">
        <v>53</v>
      </c>
      <c r="C62" s="234" t="str">
        <f>IF(ISNUMBER('1.b Erfassung TIERBEURTEILUNG'!C61),'1.b Erfassung TIERBEURTEILUNG'!C61,"x")</f>
        <v>x</v>
      </c>
      <c r="D62" s="261" t="str">
        <f>IF(ISNUMBER('1.b Erfassung TIERBEURTEILUNG'!D61),'1.b Erfassung TIERBEURTEILUNG'!D61,"x")</f>
        <v>x</v>
      </c>
      <c r="E62" s="262" t="s">
        <v>328</v>
      </c>
      <c r="F62" s="267" t="e">
        <f t="shared" si="0"/>
        <v>#VALUE!</v>
      </c>
      <c r="G62" s="260" t="str">
        <f>IF(BCS!AG55=1,"normal",
IF(BCS!AF55=2,"übergewichtig",
"untergewichtig"))</f>
        <v>übergewichtig</v>
      </c>
    </row>
    <row r="63" spans="2:7" ht="28.5" customHeight="1" x14ac:dyDescent="0.2">
      <c r="B63" s="461">
        <v>54</v>
      </c>
      <c r="C63" s="234" t="str">
        <f>IF(ISNUMBER('1.b Erfassung TIERBEURTEILUNG'!C62),'1.b Erfassung TIERBEURTEILUNG'!C62,"x")</f>
        <v>x</v>
      </c>
      <c r="D63" s="264" t="str">
        <f>IF(ISNUMBER('1.b Erfassung TIERBEURTEILUNG'!D62),'1.b Erfassung TIERBEURTEILUNG'!D62,"x")</f>
        <v>x</v>
      </c>
      <c r="E63" s="263" t="s">
        <v>328</v>
      </c>
      <c r="F63" s="269" t="e">
        <f t="shared" si="0"/>
        <v>#VALUE!</v>
      </c>
      <c r="G63" s="268" t="str">
        <f>IF(BCS!AG56=1,"normal",
IF(BCS!AF56=2,"übergewichtig",
"untergewichtig"))</f>
        <v>übergewichtig</v>
      </c>
    </row>
    <row r="64" spans="2:7" ht="28.5" customHeight="1" x14ac:dyDescent="0.2">
      <c r="B64" s="459">
        <v>55</v>
      </c>
      <c r="C64" s="234" t="str">
        <f>IF(ISNUMBER('1.b Erfassung TIERBEURTEILUNG'!C63),'1.b Erfassung TIERBEURTEILUNG'!C63,"x")</f>
        <v>x</v>
      </c>
      <c r="D64" s="261" t="str">
        <f>IF(ISNUMBER('1.b Erfassung TIERBEURTEILUNG'!D63),'1.b Erfassung TIERBEURTEILUNG'!D63,"x")</f>
        <v>x</v>
      </c>
      <c r="E64" s="262" t="s">
        <v>328</v>
      </c>
      <c r="F64" s="267" t="e">
        <f t="shared" si="0"/>
        <v>#VALUE!</v>
      </c>
      <c r="G64" s="260" t="str">
        <f>IF(BCS!AG57=1,"normal",
IF(BCS!AF57=2,"übergewichtig",
"untergewichtig"))</f>
        <v>übergewichtig</v>
      </c>
    </row>
    <row r="65" spans="2:7" ht="28.5" customHeight="1" x14ac:dyDescent="0.2">
      <c r="B65" s="461">
        <v>56</v>
      </c>
      <c r="C65" s="234" t="str">
        <f>IF(ISNUMBER('1.b Erfassung TIERBEURTEILUNG'!C64),'1.b Erfassung TIERBEURTEILUNG'!C64,"x")</f>
        <v>x</v>
      </c>
      <c r="D65" s="264" t="str">
        <f>IF(ISNUMBER('1.b Erfassung TIERBEURTEILUNG'!D64),'1.b Erfassung TIERBEURTEILUNG'!D64,"x")</f>
        <v>x</v>
      </c>
      <c r="E65" s="263" t="s">
        <v>328</v>
      </c>
      <c r="F65" s="269" t="e">
        <f t="shared" si="0"/>
        <v>#VALUE!</v>
      </c>
      <c r="G65" s="268" t="str">
        <f>IF(BCS!AG58=1,"normal",
IF(BCS!AF58=2,"übergewichtig",
"untergewichtig"))</f>
        <v>übergewichtig</v>
      </c>
    </row>
    <row r="66" spans="2:7" ht="28.5" customHeight="1" x14ac:dyDescent="0.2">
      <c r="B66" s="459">
        <v>57</v>
      </c>
      <c r="C66" s="234" t="str">
        <f>IF(ISNUMBER('1.b Erfassung TIERBEURTEILUNG'!C65),'1.b Erfassung TIERBEURTEILUNG'!C65,"x")</f>
        <v>x</v>
      </c>
      <c r="D66" s="261" t="str">
        <f>IF(ISNUMBER('1.b Erfassung TIERBEURTEILUNG'!D65),'1.b Erfassung TIERBEURTEILUNG'!D65,"x")</f>
        <v>x</v>
      </c>
      <c r="E66" s="262" t="s">
        <v>328</v>
      </c>
      <c r="F66" s="267" t="e">
        <f t="shared" si="0"/>
        <v>#VALUE!</v>
      </c>
      <c r="G66" s="260" t="str">
        <f>IF(BCS!AG59=1,"normal",
IF(BCS!AF59=2,"übergewichtig",
"untergewichtig"))</f>
        <v>übergewichtig</v>
      </c>
    </row>
    <row r="67" spans="2:7" ht="28.5" customHeight="1" x14ac:dyDescent="0.2">
      <c r="B67" s="461">
        <v>58</v>
      </c>
      <c r="C67" s="234" t="str">
        <f>IF(ISNUMBER('1.b Erfassung TIERBEURTEILUNG'!C66),'1.b Erfassung TIERBEURTEILUNG'!C66,"x")</f>
        <v>x</v>
      </c>
      <c r="D67" s="264" t="str">
        <f>IF(ISNUMBER('1.b Erfassung TIERBEURTEILUNG'!D66),'1.b Erfassung TIERBEURTEILUNG'!D66,"x")</f>
        <v>x</v>
      </c>
      <c r="E67" s="263" t="s">
        <v>328</v>
      </c>
      <c r="F67" s="269" t="e">
        <f t="shared" si="0"/>
        <v>#VALUE!</v>
      </c>
      <c r="G67" s="268" t="str">
        <f>IF(BCS!AG60=1,"normal",
IF(BCS!AF60=2,"übergewichtig",
"untergewichtig"))</f>
        <v>übergewichtig</v>
      </c>
    </row>
    <row r="68" spans="2:7" ht="28.5" customHeight="1" x14ac:dyDescent="0.2">
      <c r="B68" s="459">
        <v>59</v>
      </c>
      <c r="C68" s="234" t="str">
        <f>IF(ISNUMBER('1.b Erfassung TIERBEURTEILUNG'!C67),'1.b Erfassung TIERBEURTEILUNG'!C67,"x")</f>
        <v>x</v>
      </c>
      <c r="D68" s="261" t="str">
        <f>IF(ISNUMBER('1.b Erfassung TIERBEURTEILUNG'!D67),'1.b Erfassung TIERBEURTEILUNG'!D67,"x")</f>
        <v>x</v>
      </c>
      <c r="E68" s="262" t="s">
        <v>328</v>
      </c>
      <c r="F68" s="267" t="e">
        <f t="shared" si="0"/>
        <v>#VALUE!</v>
      </c>
      <c r="G68" s="260" t="str">
        <f>IF(BCS!AG61=1,"normal",
IF(BCS!AF61=2,"übergewichtig",
"untergewichtig"))</f>
        <v>übergewichtig</v>
      </c>
    </row>
    <row r="69" spans="2:7" ht="28.5" customHeight="1" x14ac:dyDescent="0.2">
      <c r="B69" s="461">
        <v>60</v>
      </c>
      <c r="C69" s="234" t="str">
        <f>IF(ISNUMBER('1.b Erfassung TIERBEURTEILUNG'!C68),'1.b Erfassung TIERBEURTEILUNG'!C68,"x")</f>
        <v>x</v>
      </c>
      <c r="D69" s="264" t="str">
        <f>IF(ISNUMBER('1.b Erfassung TIERBEURTEILUNG'!D68),'1.b Erfassung TIERBEURTEILUNG'!D68,"x")</f>
        <v>x</v>
      </c>
      <c r="E69" s="263" t="s">
        <v>328</v>
      </c>
      <c r="F69" s="269" t="e">
        <f t="shared" si="0"/>
        <v>#VALUE!</v>
      </c>
      <c r="G69" s="268" t="str">
        <f>IF(BCS!AG62=1,"normal",
IF(BCS!AF62=2,"übergewichtig",
"untergewichtig"))</f>
        <v>übergewichtig</v>
      </c>
    </row>
    <row r="70" spans="2:7" ht="28.5" customHeight="1" x14ac:dyDescent="0.2">
      <c r="B70" s="459">
        <v>61</v>
      </c>
      <c r="C70" s="234" t="str">
        <f>IF(ISNUMBER('1.b Erfassung TIERBEURTEILUNG'!C69),'1.b Erfassung TIERBEURTEILUNG'!C69,"x")</f>
        <v>x</v>
      </c>
      <c r="D70" s="261" t="str">
        <f>IF(ISNUMBER('1.b Erfassung TIERBEURTEILUNG'!D69),'1.b Erfassung TIERBEURTEILUNG'!D69,"x")</f>
        <v>x</v>
      </c>
      <c r="E70" s="262" t="s">
        <v>328</v>
      </c>
      <c r="F70" s="267" t="e">
        <f t="shared" si="0"/>
        <v>#VALUE!</v>
      </c>
      <c r="G70" s="260" t="str">
        <f>IF(BCS!AG63=1,"normal",
IF(BCS!AF63=2,"übergewichtig",
"untergewichtig"))</f>
        <v>übergewichtig</v>
      </c>
    </row>
    <row r="71" spans="2:7" ht="28.5" customHeight="1" x14ac:dyDescent="0.2">
      <c r="B71" s="461">
        <v>62</v>
      </c>
      <c r="C71" s="234" t="str">
        <f>IF(ISNUMBER('1.b Erfassung TIERBEURTEILUNG'!C70),'1.b Erfassung TIERBEURTEILUNG'!C70,"x")</f>
        <v>x</v>
      </c>
      <c r="D71" s="264" t="str">
        <f>IF(ISNUMBER('1.b Erfassung TIERBEURTEILUNG'!D70),'1.b Erfassung TIERBEURTEILUNG'!D70,"x")</f>
        <v>x</v>
      </c>
      <c r="E71" s="263" t="s">
        <v>328</v>
      </c>
      <c r="F71" s="269" t="e">
        <f t="shared" si="0"/>
        <v>#VALUE!</v>
      </c>
      <c r="G71" s="268" t="str">
        <f>IF(BCS!AG64=1,"normal",
IF(BCS!AF64=2,"übergewichtig",
"untergewichtig"))</f>
        <v>übergewichtig</v>
      </c>
    </row>
    <row r="72" spans="2:7" ht="28.5" customHeight="1" x14ac:dyDescent="0.2">
      <c r="B72" s="459">
        <v>63</v>
      </c>
      <c r="C72" s="234" t="str">
        <f>IF(ISNUMBER('1.b Erfassung TIERBEURTEILUNG'!C71),'1.b Erfassung TIERBEURTEILUNG'!C71,"x")</f>
        <v>x</v>
      </c>
      <c r="D72" s="261" t="str">
        <f>IF(ISNUMBER('1.b Erfassung TIERBEURTEILUNG'!D71),'1.b Erfassung TIERBEURTEILUNG'!D71,"x")</f>
        <v>x</v>
      </c>
      <c r="E72" s="262" t="s">
        <v>328</v>
      </c>
      <c r="F72" s="267" t="e">
        <f t="shared" si="0"/>
        <v>#VALUE!</v>
      </c>
      <c r="G72" s="260" t="str">
        <f>IF(BCS!AG65=1,"normal",
IF(BCS!AF65=2,"übergewichtig",
"untergewichtig"))</f>
        <v>übergewichtig</v>
      </c>
    </row>
    <row r="73" spans="2:7" ht="28.5" customHeight="1" x14ac:dyDescent="0.2">
      <c r="B73" s="461">
        <v>64</v>
      </c>
      <c r="C73" s="234" t="str">
        <f>IF(ISNUMBER('1.b Erfassung TIERBEURTEILUNG'!C72),'1.b Erfassung TIERBEURTEILUNG'!C72,"x")</f>
        <v>x</v>
      </c>
      <c r="D73" s="264" t="str">
        <f>IF(ISNUMBER('1.b Erfassung TIERBEURTEILUNG'!D72),'1.b Erfassung TIERBEURTEILUNG'!D72,"x")</f>
        <v>x</v>
      </c>
      <c r="E73" s="263" t="s">
        <v>328</v>
      </c>
      <c r="F73" s="269" t="e">
        <f t="shared" si="0"/>
        <v>#VALUE!</v>
      </c>
      <c r="G73" s="268" t="str">
        <f>IF(BCS!AG66=1,"normal",
IF(BCS!AF66=2,"übergewichtig",
"untergewichtig"))</f>
        <v>übergewichtig</v>
      </c>
    </row>
    <row r="74" spans="2:7" ht="28.5" customHeight="1" x14ac:dyDescent="0.2">
      <c r="B74" s="459">
        <v>65</v>
      </c>
      <c r="C74" s="234" t="str">
        <f>IF(ISNUMBER('1.b Erfassung TIERBEURTEILUNG'!C73),'1.b Erfassung TIERBEURTEILUNG'!C73,"x")</f>
        <v>x</v>
      </c>
      <c r="D74" s="261" t="str">
        <f>IF(ISNUMBER('1.b Erfassung TIERBEURTEILUNG'!D73),'1.b Erfassung TIERBEURTEILUNG'!D73,"x")</f>
        <v>x</v>
      </c>
      <c r="E74" s="262" t="s">
        <v>328</v>
      </c>
      <c r="F74" s="267" t="e">
        <f t="shared" si="0"/>
        <v>#VALUE!</v>
      </c>
      <c r="G74" s="260" t="str">
        <f>IF(BCS!AG67=1,"normal",
IF(BCS!AF67=2,"übergewichtig",
"untergewichtig"))</f>
        <v>übergewichtig</v>
      </c>
    </row>
    <row r="75" spans="2:7" ht="28.5" customHeight="1" x14ac:dyDescent="0.2">
      <c r="B75" s="461">
        <v>66</v>
      </c>
      <c r="C75" s="234" t="str">
        <f>IF(ISNUMBER('1.b Erfassung TIERBEURTEILUNG'!C74),'1.b Erfassung TIERBEURTEILUNG'!C74,"x")</f>
        <v>x</v>
      </c>
      <c r="D75" s="264" t="str">
        <f>IF(ISNUMBER('1.b Erfassung TIERBEURTEILUNG'!D74),'1.b Erfassung TIERBEURTEILUNG'!D74,"x")</f>
        <v>x</v>
      </c>
      <c r="E75" s="263" t="s">
        <v>328</v>
      </c>
      <c r="F75" s="269" t="e">
        <f t="shared" si="0"/>
        <v>#VALUE!</v>
      </c>
      <c r="G75" s="268" t="str">
        <f>IF(BCS!AG68=1,"normal",
IF(BCS!AF68=2,"übergewichtig",
"untergewichtig"))</f>
        <v>übergewichtig</v>
      </c>
    </row>
    <row r="76" spans="2:7" ht="28.5" customHeight="1" x14ac:dyDescent="0.2">
      <c r="B76" s="459">
        <v>67</v>
      </c>
      <c r="C76" s="234" t="str">
        <f>IF(ISNUMBER('1.b Erfassung TIERBEURTEILUNG'!C75),'1.b Erfassung TIERBEURTEILUNG'!C75,"x")</f>
        <v>x</v>
      </c>
      <c r="D76" s="261" t="str">
        <f>IF(ISNUMBER('1.b Erfassung TIERBEURTEILUNG'!D75),'1.b Erfassung TIERBEURTEILUNG'!D75,"x")</f>
        <v>x</v>
      </c>
      <c r="E76" s="262" t="s">
        <v>328</v>
      </c>
      <c r="F76" s="267" t="e">
        <f t="shared" si="0"/>
        <v>#VALUE!</v>
      </c>
      <c r="G76" s="260" t="str">
        <f>IF(BCS!AG69=1,"normal",
IF(BCS!AF69=2,"übergewichtig",
"untergewichtig"))</f>
        <v>übergewichtig</v>
      </c>
    </row>
    <row r="77" spans="2:7" ht="28.5" customHeight="1" x14ac:dyDescent="0.2">
      <c r="B77" s="461">
        <v>68</v>
      </c>
      <c r="C77" s="234" t="str">
        <f>IF(ISNUMBER('1.b Erfassung TIERBEURTEILUNG'!C76),'1.b Erfassung TIERBEURTEILUNG'!C76,"x")</f>
        <v>x</v>
      </c>
      <c r="D77" s="264" t="str">
        <f>IF(ISNUMBER('1.b Erfassung TIERBEURTEILUNG'!D76),'1.b Erfassung TIERBEURTEILUNG'!D76,"x")</f>
        <v>x</v>
      </c>
      <c r="E77" s="263" t="s">
        <v>328</v>
      </c>
      <c r="F77" s="269" t="e">
        <f t="shared" ref="F77:F99" si="1">_xlfn.DAYS($G$2,E77)</f>
        <v>#VALUE!</v>
      </c>
      <c r="G77" s="268" t="str">
        <f>IF(BCS!AG70=1,"normal",
IF(BCS!AF70=2,"übergewichtig",
"untergewichtig"))</f>
        <v>übergewichtig</v>
      </c>
    </row>
    <row r="78" spans="2:7" ht="28.5" customHeight="1" x14ac:dyDescent="0.2">
      <c r="B78" s="459">
        <v>69</v>
      </c>
      <c r="C78" s="234" t="str">
        <f>IF(ISNUMBER('1.b Erfassung TIERBEURTEILUNG'!C77),'1.b Erfassung TIERBEURTEILUNG'!C77,"x")</f>
        <v>x</v>
      </c>
      <c r="D78" s="261" t="str">
        <f>IF(ISNUMBER('1.b Erfassung TIERBEURTEILUNG'!D77),'1.b Erfassung TIERBEURTEILUNG'!D77,"x")</f>
        <v>x</v>
      </c>
      <c r="E78" s="262" t="s">
        <v>328</v>
      </c>
      <c r="F78" s="267" t="e">
        <f t="shared" si="1"/>
        <v>#VALUE!</v>
      </c>
      <c r="G78" s="260" t="str">
        <f>IF(BCS!AG71=1,"normal",
IF(BCS!AF71=2,"übergewichtig",
"untergewichtig"))</f>
        <v>übergewichtig</v>
      </c>
    </row>
    <row r="79" spans="2:7" ht="28.5" customHeight="1" x14ac:dyDescent="0.2">
      <c r="B79" s="461">
        <v>70</v>
      </c>
      <c r="C79" s="234" t="str">
        <f>IF(ISNUMBER('1.b Erfassung TIERBEURTEILUNG'!C78),'1.b Erfassung TIERBEURTEILUNG'!C78,"x")</f>
        <v>x</v>
      </c>
      <c r="D79" s="264" t="str">
        <f>IF(ISNUMBER('1.b Erfassung TIERBEURTEILUNG'!D78),'1.b Erfassung TIERBEURTEILUNG'!D78,"x")</f>
        <v>x</v>
      </c>
      <c r="E79" s="263" t="s">
        <v>328</v>
      </c>
      <c r="F79" s="269" t="e">
        <f t="shared" si="1"/>
        <v>#VALUE!</v>
      </c>
      <c r="G79" s="268" t="str">
        <f>IF(BCS!AG72=1,"normal",
IF(BCS!AF72=2,"übergewichtig",
"untergewichtig"))</f>
        <v>übergewichtig</v>
      </c>
    </row>
    <row r="80" spans="2:7" ht="28.5" customHeight="1" x14ac:dyDescent="0.2">
      <c r="B80" s="459">
        <v>71</v>
      </c>
      <c r="C80" s="234" t="str">
        <f>IF(ISNUMBER('1.b Erfassung TIERBEURTEILUNG'!C79),'1.b Erfassung TIERBEURTEILUNG'!C79,"x")</f>
        <v>x</v>
      </c>
      <c r="D80" s="261" t="str">
        <f>IF(ISNUMBER('1.b Erfassung TIERBEURTEILUNG'!D79),'1.b Erfassung TIERBEURTEILUNG'!D79,"x")</f>
        <v>x</v>
      </c>
      <c r="E80" s="262" t="s">
        <v>328</v>
      </c>
      <c r="F80" s="267" t="e">
        <f t="shared" si="1"/>
        <v>#VALUE!</v>
      </c>
      <c r="G80" s="260" t="str">
        <f>IF(BCS!AG73=1,"normal",
IF(BCS!AF73=2,"übergewichtig",
"untergewichtig"))</f>
        <v>übergewichtig</v>
      </c>
    </row>
    <row r="81" spans="1:7" ht="28.5" customHeight="1" x14ac:dyDescent="0.2">
      <c r="B81" s="461">
        <v>72</v>
      </c>
      <c r="C81" s="234" t="str">
        <f>IF(ISNUMBER('1.b Erfassung TIERBEURTEILUNG'!C80),'1.b Erfassung TIERBEURTEILUNG'!C80,"x")</f>
        <v>x</v>
      </c>
      <c r="D81" s="264" t="str">
        <f>IF(ISNUMBER('1.b Erfassung TIERBEURTEILUNG'!D80),'1.b Erfassung TIERBEURTEILUNG'!D80,"x")</f>
        <v>x</v>
      </c>
      <c r="E81" s="263" t="s">
        <v>328</v>
      </c>
      <c r="F81" s="269" t="e">
        <f t="shared" si="1"/>
        <v>#VALUE!</v>
      </c>
      <c r="G81" s="268" t="str">
        <f>IF(BCS!AG74=1,"normal",
IF(BCS!AF74=2,"übergewichtig",
"untergewichtig"))</f>
        <v>übergewichtig</v>
      </c>
    </row>
    <row r="82" spans="1:7" ht="28.5" customHeight="1" x14ac:dyDescent="0.2">
      <c r="B82" s="459">
        <v>73</v>
      </c>
      <c r="C82" s="234" t="str">
        <f>IF(ISNUMBER('1.b Erfassung TIERBEURTEILUNG'!C81),'1.b Erfassung TIERBEURTEILUNG'!C81,"x")</f>
        <v>x</v>
      </c>
      <c r="D82" s="261" t="str">
        <f>IF(ISNUMBER('1.b Erfassung TIERBEURTEILUNG'!D81),'1.b Erfassung TIERBEURTEILUNG'!D81,"x")</f>
        <v>x</v>
      </c>
      <c r="E82" s="262" t="s">
        <v>328</v>
      </c>
      <c r="F82" s="267" t="e">
        <f t="shared" si="1"/>
        <v>#VALUE!</v>
      </c>
      <c r="G82" s="260" t="str">
        <f>IF(BCS!AG75=1,"normal",
IF(BCS!AF75=2,"übergewichtig",
"untergewichtig"))</f>
        <v>übergewichtig</v>
      </c>
    </row>
    <row r="83" spans="1:7" ht="28.5" customHeight="1" x14ac:dyDescent="0.2">
      <c r="B83" s="461">
        <v>74</v>
      </c>
      <c r="C83" s="234" t="str">
        <f>IF(ISNUMBER('1.b Erfassung TIERBEURTEILUNG'!C82),'1.b Erfassung TIERBEURTEILUNG'!C82,"x")</f>
        <v>x</v>
      </c>
      <c r="D83" s="264" t="str">
        <f>IF(ISNUMBER('1.b Erfassung TIERBEURTEILUNG'!D82),'1.b Erfassung TIERBEURTEILUNG'!D82,"x")</f>
        <v>x</v>
      </c>
      <c r="E83" s="263" t="s">
        <v>328</v>
      </c>
      <c r="F83" s="269" t="e">
        <f t="shared" si="1"/>
        <v>#VALUE!</v>
      </c>
      <c r="G83" s="268" t="str">
        <f>IF(BCS!AG76=1,"normal",
IF(BCS!AF76=2,"übergewichtig",
"untergewichtig"))</f>
        <v>übergewichtig</v>
      </c>
    </row>
    <row r="84" spans="1:7" ht="28.5" customHeight="1" x14ac:dyDescent="0.2">
      <c r="B84" s="459">
        <v>75</v>
      </c>
      <c r="C84" s="234" t="str">
        <f>IF(ISNUMBER('1.b Erfassung TIERBEURTEILUNG'!C83),'1.b Erfassung TIERBEURTEILUNG'!C83,"x")</f>
        <v>x</v>
      </c>
      <c r="D84" s="261" t="str">
        <f>IF(ISNUMBER('1.b Erfassung TIERBEURTEILUNG'!D83),'1.b Erfassung TIERBEURTEILUNG'!D83,"x")</f>
        <v>x</v>
      </c>
      <c r="E84" s="262" t="s">
        <v>328</v>
      </c>
      <c r="F84" s="267" t="e">
        <f t="shared" si="1"/>
        <v>#VALUE!</v>
      </c>
      <c r="G84" s="260" t="str">
        <f>IF(BCS!AG77=1,"normal",
IF(BCS!AF77=2,"übergewichtig",
"untergewichtig"))</f>
        <v>übergewichtig</v>
      </c>
    </row>
    <row r="85" spans="1:7" ht="28.5" customHeight="1" x14ac:dyDescent="0.2">
      <c r="B85" s="461">
        <v>76</v>
      </c>
      <c r="C85" s="234" t="str">
        <f>IF(ISNUMBER('1.b Erfassung TIERBEURTEILUNG'!C84),'1.b Erfassung TIERBEURTEILUNG'!C84,"x")</f>
        <v>x</v>
      </c>
      <c r="D85" s="264" t="str">
        <f>IF(ISNUMBER('1.b Erfassung TIERBEURTEILUNG'!D84),'1.b Erfassung TIERBEURTEILUNG'!D84,"x")</f>
        <v>x</v>
      </c>
      <c r="E85" s="263" t="s">
        <v>328</v>
      </c>
      <c r="F85" s="269" t="e">
        <f t="shared" si="1"/>
        <v>#VALUE!</v>
      </c>
      <c r="G85" s="268" t="str">
        <f>IF(BCS!AG78=1,"normal",
IF(BCS!AF78=2,"übergewichtig",
"untergewichtig"))</f>
        <v>übergewichtig</v>
      </c>
    </row>
    <row r="86" spans="1:7" ht="28.5" customHeight="1" x14ac:dyDescent="0.2">
      <c r="A86" s="463"/>
      <c r="B86" s="459">
        <v>77</v>
      </c>
      <c r="C86" s="234" t="str">
        <f>IF(ISNUMBER('1.b Erfassung TIERBEURTEILUNG'!C85),'1.b Erfassung TIERBEURTEILUNG'!C85,"x")</f>
        <v>x</v>
      </c>
      <c r="D86" s="261" t="str">
        <f>IF(ISNUMBER('1.b Erfassung TIERBEURTEILUNG'!D85),'1.b Erfassung TIERBEURTEILUNG'!D85,"x")</f>
        <v>x</v>
      </c>
      <c r="E86" s="262" t="s">
        <v>328</v>
      </c>
      <c r="F86" s="267" t="e">
        <f t="shared" si="1"/>
        <v>#VALUE!</v>
      </c>
      <c r="G86" s="260" t="str">
        <f>IF(BCS!AG79=1,"normal",
IF(BCS!AF79=2,"übergewichtig",
"untergewichtig"))</f>
        <v>übergewichtig</v>
      </c>
    </row>
    <row r="87" spans="1:7" ht="28.5" customHeight="1" x14ac:dyDescent="0.2">
      <c r="A87" s="464"/>
      <c r="B87" s="461">
        <v>78</v>
      </c>
      <c r="C87" s="234" t="str">
        <f>IF(ISNUMBER('1.b Erfassung TIERBEURTEILUNG'!C86),'1.b Erfassung TIERBEURTEILUNG'!C86,"x")</f>
        <v>x</v>
      </c>
      <c r="D87" s="264" t="str">
        <f>IF(ISNUMBER('1.b Erfassung TIERBEURTEILUNG'!D86),'1.b Erfassung TIERBEURTEILUNG'!D86,"x")</f>
        <v>x</v>
      </c>
      <c r="E87" s="263" t="s">
        <v>328</v>
      </c>
      <c r="F87" s="269" t="e">
        <f t="shared" si="1"/>
        <v>#VALUE!</v>
      </c>
      <c r="G87" s="268" t="str">
        <f>IF(BCS!AG80=1,"normal",
IF(BCS!AF80=2,"übergewichtig",
"untergewichtig"))</f>
        <v>übergewichtig</v>
      </c>
    </row>
    <row r="88" spans="1:7" ht="28.5" customHeight="1" x14ac:dyDescent="0.2">
      <c r="A88" s="463"/>
      <c r="B88" s="459">
        <v>79</v>
      </c>
      <c r="C88" s="234" t="str">
        <f>IF(ISNUMBER('1.b Erfassung TIERBEURTEILUNG'!C87),'1.b Erfassung TIERBEURTEILUNG'!C87,"x")</f>
        <v>x</v>
      </c>
      <c r="D88" s="261" t="str">
        <f>IF(ISNUMBER('1.b Erfassung TIERBEURTEILUNG'!D87),'1.b Erfassung TIERBEURTEILUNG'!D87,"x")</f>
        <v>x</v>
      </c>
      <c r="E88" s="262" t="s">
        <v>328</v>
      </c>
      <c r="F88" s="267" t="e">
        <f t="shared" si="1"/>
        <v>#VALUE!</v>
      </c>
      <c r="G88" s="260" t="str">
        <f>IF(BCS!AG81=1,"normal",
IF(BCS!AF81=2,"übergewichtig",
"untergewichtig"))</f>
        <v>übergewichtig</v>
      </c>
    </row>
    <row r="89" spans="1:7" ht="28.5" customHeight="1" x14ac:dyDescent="0.2">
      <c r="B89" s="461">
        <v>80</v>
      </c>
      <c r="C89" s="234" t="str">
        <f>IF(ISNUMBER('1.b Erfassung TIERBEURTEILUNG'!C88),'1.b Erfassung TIERBEURTEILUNG'!C88,"x")</f>
        <v>x</v>
      </c>
      <c r="D89" s="264" t="str">
        <f>IF(ISNUMBER('1.b Erfassung TIERBEURTEILUNG'!D88),'1.b Erfassung TIERBEURTEILUNG'!D88,"x")</f>
        <v>x</v>
      </c>
      <c r="E89" s="263" t="s">
        <v>328</v>
      </c>
      <c r="F89" s="269" t="e">
        <f t="shared" si="1"/>
        <v>#VALUE!</v>
      </c>
      <c r="G89" s="268" t="str">
        <f>IF(BCS!AG82=1,"normal",
IF(BCS!AF82=2,"übergewichtig",
"untergewichtig"))</f>
        <v>übergewichtig</v>
      </c>
    </row>
    <row r="90" spans="1:7" ht="28.5" customHeight="1" x14ac:dyDescent="0.2">
      <c r="B90" s="459">
        <v>81</v>
      </c>
      <c r="C90" s="234" t="str">
        <f>IF(ISNUMBER('1.b Erfassung TIERBEURTEILUNG'!C89),'1.b Erfassung TIERBEURTEILUNG'!C89,"x")</f>
        <v>x</v>
      </c>
      <c r="D90" s="261" t="str">
        <f>IF(ISNUMBER('1.b Erfassung TIERBEURTEILUNG'!D89),'1.b Erfassung TIERBEURTEILUNG'!D89,"x")</f>
        <v>x</v>
      </c>
      <c r="E90" s="262" t="s">
        <v>328</v>
      </c>
      <c r="F90" s="267" t="e">
        <f t="shared" si="1"/>
        <v>#VALUE!</v>
      </c>
      <c r="G90" s="260" t="str">
        <f>IF(BCS!AG83=1,"normal",
IF(BCS!AF83=2,"übergewichtig",
"untergewichtig"))</f>
        <v>übergewichtig</v>
      </c>
    </row>
    <row r="91" spans="1:7" ht="28.5" customHeight="1" x14ac:dyDescent="0.2">
      <c r="B91" s="461">
        <v>82</v>
      </c>
      <c r="C91" s="234" t="str">
        <f>IF(ISNUMBER('1.b Erfassung TIERBEURTEILUNG'!C90),'1.b Erfassung TIERBEURTEILUNG'!C90,"x")</f>
        <v>x</v>
      </c>
      <c r="D91" s="264" t="str">
        <f>IF(ISNUMBER('1.b Erfassung TIERBEURTEILUNG'!D90),'1.b Erfassung TIERBEURTEILUNG'!D90,"x")</f>
        <v>x</v>
      </c>
      <c r="E91" s="263" t="s">
        <v>328</v>
      </c>
      <c r="F91" s="269" t="e">
        <f t="shared" si="1"/>
        <v>#VALUE!</v>
      </c>
      <c r="G91" s="268" t="str">
        <f>IF(BCS!AG84=1,"normal",
IF(BCS!AF84=2,"übergewichtig",
"untergewichtig"))</f>
        <v>übergewichtig</v>
      </c>
    </row>
    <row r="92" spans="1:7" ht="28.5" customHeight="1" x14ac:dyDescent="0.2">
      <c r="B92" s="459">
        <v>83</v>
      </c>
      <c r="C92" s="234" t="str">
        <f>IF(ISNUMBER('1.b Erfassung TIERBEURTEILUNG'!C91),'1.b Erfassung TIERBEURTEILUNG'!C91,"x")</f>
        <v>x</v>
      </c>
      <c r="D92" s="261" t="str">
        <f>IF(ISNUMBER('1.b Erfassung TIERBEURTEILUNG'!D91),'1.b Erfassung TIERBEURTEILUNG'!D91,"x")</f>
        <v>x</v>
      </c>
      <c r="E92" s="262" t="s">
        <v>328</v>
      </c>
      <c r="F92" s="267" t="e">
        <f t="shared" si="1"/>
        <v>#VALUE!</v>
      </c>
      <c r="G92" s="260" t="str">
        <f>IF(BCS!AG85=1,"normal",
IF(BCS!AF85=2,"übergewichtig",
"untergewichtig"))</f>
        <v>übergewichtig</v>
      </c>
    </row>
    <row r="93" spans="1:7" ht="28.5" customHeight="1" x14ac:dyDescent="0.2">
      <c r="B93" s="461">
        <v>84</v>
      </c>
      <c r="C93" s="234" t="str">
        <f>IF(ISNUMBER('1.b Erfassung TIERBEURTEILUNG'!C92),'1.b Erfassung TIERBEURTEILUNG'!C92,"x")</f>
        <v>x</v>
      </c>
      <c r="D93" s="264" t="str">
        <f>IF(ISNUMBER('1.b Erfassung TIERBEURTEILUNG'!D92),'1.b Erfassung TIERBEURTEILUNG'!D92,"x")</f>
        <v>x</v>
      </c>
      <c r="E93" s="263" t="s">
        <v>328</v>
      </c>
      <c r="F93" s="269" t="e">
        <f t="shared" si="1"/>
        <v>#VALUE!</v>
      </c>
      <c r="G93" s="268" t="str">
        <f>IF(BCS!AG86=1,"normal",
IF(BCS!AF86=2,"übergewichtig",
"untergewichtig"))</f>
        <v>übergewichtig</v>
      </c>
    </row>
    <row r="94" spans="1:7" ht="28.5" customHeight="1" x14ac:dyDescent="0.2">
      <c r="B94" s="459">
        <v>85</v>
      </c>
      <c r="C94" s="234" t="str">
        <f>IF(ISNUMBER('1.b Erfassung TIERBEURTEILUNG'!C93),'1.b Erfassung TIERBEURTEILUNG'!C93,"x")</f>
        <v>x</v>
      </c>
      <c r="D94" s="261" t="str">
        <f>IF(ISNUMBER('1.b Erfassung TIERBEURTEILUNG'!D93),'1.b Erfassung TIERBEURTEILUNG'!D93,"x")</f>
        <v>x</v>
      </c>
      <c r="E94" s="262" t="s">
        <v>328</v>
      </c>
      <c r="F94" s="267" t="e">
        <f t="shared" si="1"/>
        <v>#VALUE!</v>
      </c>
      <c r="G94" s="260" t="str">
        <f>IF(BCS!AG87=1,"normal",
IF(BCS!AF87=2,"übergewichtig",
"untergewichtig"))</f>
        <v>übergewichtig</v>
      </c>
    </row>
    <row r="95" spans="1:7" ht="28.5" customHeight="1" x14ac:dyDescent="0.2">
      <c r="B95" s="461">
        <v>86</v>
      </c>
      <c r="C95" s="234" t="str">
        <f>IF(ISNUMBER('1.b Erfassung TIERBEURTEILUNG'!C94),'1.b Erfassung TIERBEURTEILUNG'!C94,"x")</f>
        <v>x</v>
      </c>
      <c r="D95" s="264" t="str">
        <f>IF(ISNUMBER('1.b Erfassung TIERBEURTEILUNG'!D94),'1.b Erfassung TIERBEURTEILUNG'!D94,"x")</f>
        <v>x</v>
      </c>
      <c r="E95" s="263" t="s">
        <v>328</v>
      </c>
      <c r="F95" s="269" t="e">
        <f t="shared" si="1"/>
        <v>#VALUE!</v>
      </c>
      <c r="G95" s="268" t="str">
        <f>IF(BCS!AG88=1,"normal",
IF(BCS!AF88=2,"übergewichtig",
"untergewichtig"))</f>
        <v>übergewichtig</v>
      </c>
    </row>
    <row r="96" spans="1:7" ht="28.5" customHeight="1" x14ac:dyDescent="0.2">
      <c r="B96" s="459">
        <v>87</v>
      </c>
      <c r="C96" s="234" t="str">
        <f>IF(ISNUMBER('1.b Erfassung TIERBEURTEILUNG'!C95),'1.b Erfassung TIERBEURTEILUNG'!C95,"x")</f>
        <v>x</v>
      </c>
      <c r="D96" s="261" t="str">
        <f>IF(ISNUMBER('1.b Erfassung TIERBEURTEILUNG'!D95),'1.b Erfassung TIERBEURTEILUNG'!D95,"x")</f>
        <v>x</v>
      </c>
      <c r="E96" s="262" t="s">
        <v>328</v>
      </c>
      <c r="F96" s="267" t="e">
        <f t="shared" si="1"/>
        <v>#VALUE!</v>
      </c>
      <c r="G96" s="260" t="str">
        <f>IF(BCS!AG89=1,"normal",
IF(BCS!AF89=2,"übergewichtig",
"untergewichtig"))</f>
        <v>übergewichtig</v>
      </c>
    </row>
    <row r="97" spans="2:7" ht="28.5" customHeight="1" x14ac:dyDescent="0.2">
      <c r="B97" s="461">
        <v>88</v>
      </c>
      <c r="C97" s="234" t="str">
        <f>IF(ISNUMBER('1.b Erfassung TIERBEURTEILUNG'!C96),'1.b Erfassung TIERBEURTEILUNG'!C96,"x")</f>
        <v>x</v>
      </c>
      <c r="D97" s="264" t="str">
        <f>IF(ISNUMBER('1.b Erfassung TIERBEURTEILUNG'!D96),'1.b Erfassung TIERBEURTEILUNG'!D96,"x")</f>
        <v>x</v>
      </c>
      <c r="E97" s="263" t="s">
        <v>328</v>
      </c>
      <c r="F97" s="269" t="e">
        <f t="shared" si="1"/>
        <v>#VALUE!</v>
      </c>
      <c r="G97" s="268" t="str">
        <f>IF(BCS!AG90=1,"normal",
IF(BCS!AF90=2,"übergewichtig",
"untergewichtig"))</f>
        <v>übergewichtig</v>
      </c>
    </row>
    <row r="98" spans="2:7" ht="28.5" customHeight="1" x14ac:dyDescent="0.2">
      <c r="B98" s="459">
        <v>89</v>
      </c>
      <c r="C98" s="234" t="str">
        <f>IF(ISNUMBER('1.b Erfassung TIERBEURTEILUNG'!C97),'1.b Erfassung TIERBEURTEILUNG'!C97,"x")</f>
        <v>x</v>
      </c>
      <c r="D98" s="261" t="str">
        <f>IF(ISNUMBER('1.b Erfassung TIERBEURTEILUNG'!D97),'1.b Erfassung TIERBEURTEILUNG'!D97,"x")</f>
        <v>x</v>
      </c>
      <c r="E98" s="262" t="s">
        <v>328</v>
      </c>
      <c r="F98" s="267" t="e">
        <f t="shared" si="1"/>
        <v>#VALUE!</v>
      </c>
      <c r="G98" s="260" t="str">
        <f>IF(BCS!AG91=1,"normal",
IF(BCS!AF91=2,"übergewichtig",
"untergewichtig"))</f>
        <v>übergewichtig</v>
      </c>
    </row>
    <row r="99" spans="2:7" ht="28.5" customHeight="1" x14ac:dyDescent="0.2">
      <c r="B99" s="461">
        <v>90</v>
      </c>
      <c r="C99" s="234" t="str">
        <f>IF(ISNUMBER('1.b Erfassung TIERBEURTEILUNG'!C98),'1.b Erfassung TIERBEURTEILUNG'!C98,"x")</f>
        <v>x</v>
      </c>
      <c r="D99" s="264" t="str">
        <f>IF(ISNUMBER('1.b Erfassung TIERBEURTEILUNG'!D98),'1.b Erfassung TIERBEURTEILUNG'!D98,"x")</f>
        <v>x</v>
      </c>
      <c r="E99" s="263" t="s">
        <v>328</v>
      </c>
      <c r="F99" s="269" t="e">
        <f t="shared" si="1"/>
        <v>#VALUE!</v>
      </c>
      <c r="G99" s="268" t="str">
        <f>IF(BCS!AG92=1,"normal",
IF(BCS!AF92=2,"übergewichtig",
"untergewichtig"))</f>
        <v>übergewichtig</v>
      </c>
    </row>
    <row r="106" spans="2:7" ht="15" x14ac:dyDescent="0.2">
      <c r="C106" s="458"/>
    </row>
  </sheetData>
  <sheetProtection algorithmName="SHA-512" hashValue="Yz91jMtPzIZg9UKGw76zjjIr2S0fb2ks32KrcsABn0Of3PaxsRJ78TRjj3Fh8qhRt4PGIv67Nih3hSCE7SdTFw==" saltValue="kjh3+Fp2VdDekQBJ1+I5Bg==" spinCount="100000" sheet="1" objects="1" scenarios="1"/>
  <mergeCells count="2">
    <mergeCell ref="C8:C9"/>
    <mergeCell ref="B8:B9"/>
  </mergeCells>
  <pageMargins left="0.7" right="0.7" top="0.78740157499999996" bottom="0.78740157499999996" header="0.3" footer="0.3"/>
  <pageSetup paperSize="8" scale="75" fitToHeight="0" orientation="portrait" r:id="rId1"/>
  <headerFooter scaleWithDoc="0">
    <oddHeader xml:space="preserve">&amp;L&amp;"Tahoma,Fett"&amp;18Tierwohl-Tool Milchvieh Hessen
&amp;K05+000ERFASSUNGSBOGEN KÖRPERKONDITION&amp;"-,Standard"&amp;36&amp;K01+000
&amp;R
</oddHeader>
    <oddFooter>&amp;C&amp;"Helvetica,Standard"EIP Agri - Tierwohl Milchvieh Hessen&amp;R&amp;"Helvetica,Standard" Erfassungsbogen TIERBEURTEILUNG</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theme="5" tint="0.39997558519241921"/>
    <pageSetUpPr fitToPage="1"/>
  </sheetPr>
  <dimension ref="A1:M98"/>
  <sheetViews>
    <sheetView showGridLines="0" zoomScaleNormal="100" zoomScaleSheetLayoutView="30" zoomScalePageLayoutView="40" workbookViewId="0">
      <pane ySplit="8" topLeftCell="A86" activePane="bottomLeft" state="frozen"/>
      <selection activeCell="E17" sqref="E17"/>
      <selection pane="bottomLeft" activeCell="D88" sqref="D88"/>
    </sheetView>
  </sheetViews>
  <sheetFormatPr baseColWidth="10" defaultColWidth="11.42578125" defaultRowHeight="18" x14ac:dyDescent="0.25"/>
  <cols>
    <col min="1" max="1" width="3" style="462" customWidth="1"/>
    <col min="2" max="2" width="14.85546875" style="445" customWidth="1"/>
    <col min="3" max="4" width="30.7109375" style="445" customWidth="1"/>
    <col min="5" max="5" width="26.140625" style="445" customWidth="1"/>
    <col min="6" max="6" width="24.140625" style="445" customWidth="1"/>
    <col min="7" max="7" width="28.140625" style="445" customWidth="1"/>
    <col min="8" max="8" width="14.28515625" style="445" customWidth="1"/>
    <col min="9" max="9" width="16" style="445" customWidth="1"/>
    <col min="10" max="10" width="17.7109375" style="445" customWidth="1"/>
    <col min="11" max="11" width="29" style="445" customWidth="1"/>
    <col min="12" max="12" width="45.42578125" style="445" customWidth="1"/>
    <col min="13" max="13" width="22.28515625" style="462" customWidth="1"/>
    <col min="14" max="16384" width="11.42578125" style="462"/>
  </cols>
  <sheetData>
    <row r="1" spans="1:13" s="466" customFormat="1" ht="24.75" customHeight="1" x14ac:dyDescent="0.45">
      <c r="B1" s="446" t="s">
        <v>34</v>
      </c>
      <c r="C1" s="252">
        <f>Betriebsübersicht!C10</f>
        <v>0</v>
      </c>
      <c r="D1" s="252"/>
      <c r="F1" s="467" t="s">
        <v>130</v>
      </c>
      <c r="G1" s="254" t="str">
        <f>'1. Eingabe TIERBEURTEILUNG'!B8</f>
        <v>gesamte Herde</v>
      </c>
      <c r="H1" s="445"/>
      <c r="I1" s="445"/>
      <c r="J1" s="445"/>
      <c r="K1" s="445"/>
      <c r="L1" s="445"/>
    </row>
    <row r="2" spans="1:13" s="466" customFormat="1" ht="24.75" customHeight="1" x14ac:dyDescent="0.45">
      <c r="B2" s="446" t="s">
        <v>0</v>
      </c>
      <c r="C2" s="253">
        <f>Betriebsübersicht!C12</f>
        <v>0</v>
      </c>
      <c r="D2" s="253"/>
      <c r="F2" s="446" t="s">
        <v>131</v>
      </c>
      <c r="G2" s="255">
        <f>Betriebsübersicht!C21</f>
        <v>0</v>
      </c>
      <c r="H2" s="445"/>
      <c r="I2" s="445"/>
      <c r="J2" s="445"/>
      <c r="K2" s="445"/>
      <c r="L2" s="445"/>
    </row>
    <row r="3" spans="1:13" s="466" customFormat="1" ht="24.75" customHeight="1" x14ac:dyDescent="0.45">
      <c r="B3" s="445"/>
      <c r="C3" s="445"/>
      <c r="D3" s="445"/>
      <c r="E3" s="445"/>
      <c r="F3" s="445"/>
      <c r="G3" s="445"/>
      <c r="H3" s="445"/>
      <c r="I3" s="445"/>
      <c r="J3" s="445"/>
      <c r="K3" s="445"/>
      <c r="L3" s="445"/>
    </row>
    <row r="4" spans="1:13" s="466" customFormat="1" ht="24.75" customHeight="1" x14ac:dyDescent="0.45">
      <c r="B4" s="256">
        <f>VLOOKUP('1. Eingabe TIERBEURTEILUNG'!$B$10,hintergrunddaten!A6:C55,3,TRUE)</f>
        <v>35</v>
      </c>
      <c r="C4" s="256" t="s">
        <v>67</v>
      </c>
      <c r="D4" s="256"/>
      <c r="E4" s="445"/>
      <c r="F4" s="445"/>
      <c r="G4" s="445"/>
      <c r="H4" s="445"/>
      <c r="I4" s="445"/>
      <c r="J4" s="445"/>
      <c r="K4" s="445"/>
      <c r="L4" s="446"/>
    </row>
    <row r="5" spans="1:13" ht="24.75" customHeight="1" thickBot="1" x14ac:dyDescent="0.4">
      <c r="A5" s="468"/>
      <c r="C5" s="467"/>
      <c r="D5" s="467"/>
    </row>
    <row r="6" spans="1:13" s="470" customFormat="1" ht="54" customHeight="1" x14ac:dyDescent="0.35">
      <c r="A6" s="468"/>
      <c r="B6" s="650" t="s">
        <v>58</v>
      </c>
      <c r="C6" s="650" t="s">
        <v>243</v>
      </c>
      <c r="D6" s="650" t="s">
        <v>413</v>
      </c>
      <c r="E6" s="660" t="s">
        <v>316</v>
      </c>
      <c r="F6" s="661"/>
      <c r="G6" s="662"/>
      <c r="H6" s="663" t="s">
        <v>317</v>
      </c>
      <c r="I6" s="664"/>
      <c r="J6" s="664"/>
      <c r="K6" s="665"/>
      <c r="L6" s="469" t="s">
        <v>318</v>
      </c>
      <c r="M6" s="647" t="s">
        <v>442</v>
      </c>
    </row>
    <row r="7" spans="1:13" s="470" customFormat="1" ht="35.25" customHeight="1" x14ac:dyDescent="0.35">
      <c r="A7" s="468"/>
      <c r="B7" s="651"/>
      <c r="C7" s="651"/>
      <c r="D7" s="651"/>
      <c r="E7" s="653" t="s">
        <v>319</v>
      </c>
      <c r="F7" s="654"/>
      <c r="G7" s="666" t="s">
        <v>320</v>
      </c>
      <c r="H7" s="655" t="s">
        <v>323</v>
      </c>
      <c r="I7" s="656"/>
      <c r="J7" s="657"/>
      <c r="K7" s="666" t="s">
        <v>321</v>
      </c>
      <c r="L7" s="658" t="s">
        <v>322</v>
      </c>
      <c r="M7" s="648"/>
    </row>
    <row r="8" spans="1:13" s="475" customFormat="1" ht="74.25" customHeight="1" thickBot="1" x14ac:dyDescent="0.4">
      <c r="A8" s="468"/>
      <c r="B8" s="652"/>
      <c r="C8" s="652"/>
      <c r="D8" s="652"/>
      <c r="E8" s="471" t="s">
        <v>36</v>
      </c>
      <c r="F8" s="472" t="s">
        <v>244</v>
      </c>
      <c r="G8" s="667"/>
      <c r="H8" s="473" t="s">
        <v>37</v>
      </c>
      <c r="I8" s="474" t="s">
        <v>38</v>
      </c>
      <c r="J8" s="472" t="s">
        <v>114</v>
      </c>
      <c r="K8" s="667"/>
      <c r="L8" s="659"/>
      <c r="M8" s="649"/>
    </row>
    <row r="9" spans="1:13" s="458" customFormat="1" ht="27" customHeight="1" x14ac:dyDescent="0.2">
      <c r="B9" s="459">
        <v>1</v>
      </c>
      <c r="C9" s="234" t="s">
        <v>328</v>
      </c>
      <c r="D9" s="235" t="s">
        <v>328</v>
      </c>
      <c r="E9" s="236" t="s">
        <v>328</v>
      </c>
      <c r="F9" s="237" t="s">
        <v>328</v>
      </c>
      <c r="G9" s="257" t="str">
        <f>IF(AND(E9=0,F9=0),0,
IF(AND(E9=0,F9=1),1,
IF(AND(E9=1,F9=0),1,
IF(AND(E9=1,F9=1),1,
"?"))))</f>
        <v>?</v>
      </c>
      <c r="H9" s="236" t="s">
        <v>328</v>
      </c>
      <c r="I9" s="238" t="s">
        <v>328</v>
      </c>
      <c r="J9" s="237" t="s">
        <v>328</v>
      </c>
      <c r="K9" s="260" t="str">
        <f>IF(AND(AND(AND(H9=0,I9=0,J9=0))),0,
IF(AND(AND(AND(H9=0,I9=1,J9=0))),1,
IF(AND(AND(AND(H9=0,I9=0,J9=1))),1,
IF(AND(AND(AND(H9=0,I9=1,J9=1))),1,
IF(AND(AND(AND(H9=1,I9=0,J9=0))),1,
IF(AND(AND(AND(H9=1,I9=1,J9=0))),1,
IF(AND(AND(AND(H9=1,I9=0,J9=1))),1,
IF(AND(AND(AND(H9=1,I9=1,J9=1))),1,
"?"))))))))</f>
        <v>?</v>
      </c>
      <c r="L9" s="239" t="s">
        <v>328</v>
      </c>
      <c r="M9" s="300"/>
    </row>
    <row r="10" spans="1:13" s="458" customFormat="1" ht="27" customHeight="1" x14ac:dyDescent="0.2">
      <c r="B10" s="461">
        <v>2</v>
      </c>
      <c r="C10" s="240" t="s">
        <v>328</v>
      </c>
      <c r="D10" s="241" t="s">
        <v>328</v>
      </c>
      <c r="E10" s="242" t="s">
        <v>328</v>
      </c>
      <c r="F10" s="243" t="s">
        <v>328</v>
      </c>
      <c r="G10" s="258" t="str">
        <f t="shared" ref="G10:G33" si="0">IF(AND(E10=0,F10=0),0,
IF(AND(E10=0,F10=1),1,
IF(AND(E10=1,F10=0),1,
IF(AND(E10=1,F10=1),1,
"?"))))</f>
        <v>?</v>
      </c>
      <c r="H10" s="242" t="s">
        <v>328</v>
      </c>
      <c r="I10" s="244" t="s">
        <v>328</v>
      </c>
      <c r="J10" s="243" t="s">
        <v>328</v>
      </c>
      <c r="K10" s="258" t="str">
        <f t="shared" ref="K10:K73" si="1">IF(AND(AND(AND(H10=0,I10=0,J10=0))),0,
IF(AND(AND(AND(H10=0,I10=1,J10=0))),1,
IF(AND(AND(AND(H10=0,I10=0,J10=1))),1,
IF(AND(AND(AND(H10=0,I10=1,J10=1))),1,
IF(AND(AND(AND(H10=1,I10=0,J10=0))),1,
IF(AND(AND(AND(H10=1,I10=1,J10=0))),1,
IF(AND(AND(AND(H10=1,I10=0,J10=1))),1,
IF(AND(AND(AND(H10=1,I10=1,J10=1))),1,
"?"))))))))</f>
        <v>?</v>
      </c>
      <c r="L10" s="245" t="s">
        <v>328</v>
      </c>
      <c r="M10" s="301"/>
    </row>
    <row r="11" spans="1:13" s="458" customFormat="1" ht="27" customHeight="1" x14ac:dyDescent="0.2">
      <c r="B11" s="459">
        <v>3</v>
      </c>
      <c r="C11" s="234" t="s">
        <v>328</v>
      </c>
      <c r="D11" s="235" t="s">
        <v>328</v>
      </c>
      <c r="E11" s="236" t="s">
        <v>328</v>
      </c>
      <c r="F11" s="237" t="s">
        <v>328</v>
      </c>
      <c r="G11" s="257" t="str">
        <f t="shared" si="0"/>
        <v>?</v>
      </c>
      <c r="H11" s="236" t="s">
        <v>328</v>
      </c>
      <c r="I11" s="238" t="s">
        <v>328</v>
      </c>
      <c r="J11" s="237" t="s">
        <v>328</v>
      </c>
      <c r="K11" s="260" t="str">
        <f t="shared" si="1"/>
        <v>?</v>
      </c>
      <c r="L11" s="239" t="s">
        <v>328</v>
      </c>
      <c r="M11" s="300"/>
    </row>
    <row r="12" spans="1:13" s="458" customFormat="1" ht="27" customHeight="1" x14ac:dyDescent="0.2">
      <c r="B12" s="461">
        <v>4</v>
      </c>
      <c r="C12" s="240" t="s">
        <v>328</v>
      </c>
      <c r="D12" s="241" t="s">
        <v>328</v>
      </c>
      <c r="E12" s="242" t="s">
        <v>328</v>
      </c>
      <c r="F12" s="243" t="s">
        <v>328</v>
      </c>
      <c r="G12" s="258" t="str">
        <f t="shared" si="0"/>
        <v>?</v>
      </c>
      <c r="H12" s="242" t="s">
        <v>328</v>
      </c>
      <c r="I12" s="244" t="s">
        <v>328</v>
      </c>
      <c r="J12" s="243" t="s">
        <v>328</v>
      </c>
      <c r="K12" s="258" t="str">
        <f t="shared" si="1"/>
        <v>?</v>
      </c>
      <c r="L12" s="245" t="s">
        <v>328</v>
      </c>
      <c r="M12" s="301"/>
    </row>
    <row r="13" spans="1:13" s="458" customFormat="1" ht="27" customHeight="1" x14ac:dyDescent="0.2">
      <c r="B13" s="459">
        <v>5</v>
      </c>
      <c r="C13" s="234" t="s">
        <v>328</v>
      </c>
      <c r="D13" s="235" t="s">
        <v>328</v>
      </c>
      <c r="E13" s="236" t="s">
        <v>328</v>
      </c>
      <c r="F13" s="237" t="s">
        <v>328</v>
      </c>
      <c r="G13" s="257" t="str">
        <f t="shared" si="0"/>
        <v>?</v>
      </c>
      <c r="H13" s="236" t="s">
        <v>328</v>
      </c>
      <c r="I13" s="238" t="s">
        <v>328</v>
      </c>
      <c r="J13" s="237" t="s">
        <v>328</v>
      </c>
      <c r="K13" s="260" t="str">
        <f t="shared" si="1"/>
        <v>?</v>
      </c>
      <c r="L13" s="239" t="s">
        <v>328</v>
      </c>
      <c r="M13" s="300"/>
    </row>
    <row r="14" spans="1:13" s="458" customFormat="1" ht="27" customHeight="1" x14ac:dyDescent="0.2">
      <c r="B14" s="461">
        <v>6</v>
      </c>
      <c r="C14" s="240" t="s">
        <v>328</v>
      </c>
      <c r="D14" s="241" t="s">
        <v>328</v>
      </c>
      <c r="E14" s="242" t="s">
        <v>328</v>
      </c>
      <c r="F14" s="243" t="s">
        <v>328</v>
      </c>
      <c r="G14" s="258" t="str">
        <f t="shared" si="0"/>
        <v>?</v>
      </c>
      <c r="H14" s="242" t="s">
        <v>328</v>
      </c>
      <c r="I14" s="244" t="s">
        <v>328</v>
      </c>
      <c r="J14" s="243" t="s">
        <v>328</v>
      </c>
      <c r="K14" s="258" t="str">
        <f t="shared" si="1"/>
        <v>?</v>
      </c>
      <c r="L14" s="245" t="s">
        <v>328</v>
      </c>
      <c r="M14" s="301"/>
    </row>
    <row r="15" spans="1:13" s="458" customFormat="1" ht="27" customHeight="1" x14ac:dyDescent="0.2">
      <c r="B15" s="459">
        <v>7</v>
      </c>
      <c r="C15" s="234" t="s">
        <v>328</v>
      </c>
      <c r="D15" s="235" t="s">
        <v>328</v>
      </c>
      <c r="E15" s="236" t="s">
        <v>328</v>
      </c>
      <c r="F15" s="237" t="s">
        <v>328</v>
      </c>
      <c r="G15" s="257" t="str">
        <f t="shared" si="0"/>
        <v>?</v>
      </c>
      <c r="H15" s="236" t="s">
        <v>328</v>
      </c>
      <c r="I15" s="238" t="s">
        <v>328</v>
      </c>
      <c r="J15" s="237" t="s">
        <v>328</v>
      </c>
      <c r="K15" s="260" t="str">
        <f t="shared" si="1"/>
        <v>?</v>
      </c>
      <c r="L15" s="239" t="s">
        <v>328</v>
      </c>
      <c r="M15" s="300"/>
    </row>
    <row r="16" spans="1:13" s="458" customFormat="1" ht="27" customHeight="1" x14ac:dyDescent="0.2">
      <c r="B16" s="461">
        <v>8</v>
      </c>
      <c r="C16" s="240" t="s">
        <v>328</v>
      </c>
      <c r="D16" s="241" t="s">
        <v>328</v>
      </c>
      <c r="E16" s="242" t="s">
        <v>328</v>
      </c>
      <c r="F16" s="243" t="s">
        <v>328</v>
      </c>
      <c r="G16" s="258" t="str">
        <f t="shared" si="0"/>
        <v>?</v>
      </c>
      <c r="H16" s="242" t="s">
        <v>328</v>
      </c>
      <c r="I16" s="244" t="s">
        <v>328</v>
      </c>
      <c r="J16" s="243" t="s">
        <v>328</v>
      </c>
      <c r="K16" s="258" t="str">
        <f t="shared" si="1"/>
        <v>?</v>
      </c>
      <c r="L16" s="245" t="s">
        <v>328</v>
      </c>
      <c r="M16" s="301"/>
    </row>
    <row r="17" spans="2:13" s="458" customFormat="1" ht="27" customHeight="1" x14ac:dyDescent="0.2">
      <c r="B17" s="459">
        <v>9</v>
      </c>
      <c r="C17" s="234" t="s">
        <v>328</v>
      </c>
      <c r="D17" s="235" t="s">
        <v>328</v>
      </c>
      <c r="E17" s="236" t="s">
        <v>328</v>
      </c>
      <c r="F17" s="237" t="s">
        <v>328</v>
      </c>
      <c r="G17" s="257" t="str">
        <f t="shared" si="0"/>
        <v>?</v>
      </c>
      <c r="H17" s="236" t="s">
        <v>328</v>
      </c>
      <c r="I17" s="238" t="s">
        <v>328</v>
      </c>
      <c r="J17" s="237" t="s">
        <v>328</v>
      </c>
      <c r="K17" s="260" t="str">
        <f t="shared" si="1"/>
        <v>?</v>
      </c>
      <c r="L17" s="239" t="s">
        <v>328</v>
      </c>
      <c r="M17" s="300"/>
    </row>
    <row r="18" spans="2:13" s="458" customFormat="1" ht="27" customHeight="1" x14ac:dyDescent="0.2">
      <c r="B18" s="461">
        <v>10</v>
      </c>
      <c r="C18" s="240" t="s">
        <v>328</v>
      </c>
      <c r="D18" s="241" t="s">
        <v>328</v>
      </c>
      <c r="E18" s="242" t="s">
        <v>328</v>
      </c>
      <c r="F18" s="243" t="s">
        <v>328</v>
      </c>
      <c r="G18" s="258" t="str">
        <f t="shared" si="0"/>
        <v>?</v>
      </c>
      <c r="H18" s="242" t="s">
        <v>328</v>
      </c>
      <c r="I18" s="244" t="s">
        <v>328</v>
      </c>
      <c r="J18" s="243" t="s">
        <v>328</v>
      </c>
      <c r="K18" s="258" t="str">
        <f t="shared" si="1"/>
        <v>?</v>
      </c>
      <c r="L18" s="245" t="s">
        <v>328</v>
      </c>
      <c r="M18" s="301"/>
    </row>
    <row r="19" spans="2:13" s="458" customFormat="1" ht="27" customHeight="1" x14ac:dyDescent="0.2">
      <c r="B19" s="459">
        <v>11</v>
      </c>
      <c r="C19" s="234" t="s">
        <v>328</v>
      </c>
      <c r="D19" s="235" t="s">
        <v>328</v>
      </c>
      <c r="E19" s="236" t="s">
        <v>328</v>
      </c>
      <c r="F19" s="237" t="s">
        <v>328</v>
      </c>
      <c r="G19" s="257" t="str">
        <f t="shared" si="0"/>
        <v>?</v>
      </c>
      <c r="H19" s="236" t="s">
        <v>328</v>
      </c>
      <c r="I19" s="238" t="s">
        <v>328</v>
      </c>
      <c r="J19" s="237" t="s">
        <v>328</v>
      </c>
      <c r="K19" s="260" t="str">
        <f t="shared" si="1"/>
        <v>?</v>
      </c>
      <c r="L19" s="239" t="s">
        <v>328</v>
      </c>
      <c r="M19" s="300"/>
    </row>
    <row r="20" spans="2:13" s="458" customFormat="1" ht="27" customHeight="1" x14ac:dyDescent="0.2">
      <c r="B20" s="461">
        <v>12</v>
      </c>
      <c r="C20" s="240" t="s">
        <v>328</v>
      </c>
      <c r="D20" s="241" t="s">
        <v>328</v>
      </c>
      <c r="E20" s="242" t="s">
        <v>328</v>
      </c>
      <c r="F20" s="243" t="s">
        <v>328</v>
      </c>
      <c r="G20" s="258" t="str">
        <f t="shared" si="0"/>
        <v>?</v>
      </c>
      <c r="H20" s="242" t="s">
        <v>328</v>
      </c>
      <c r="I20" s="244" t="s">
        <v>328</v>
      </c>
      <c r="J20" s="243" t="s">
        <v>328</v>
      </c>
      <c r="K20" s="258" t="str">
        <f t="shared" si="1"/>
        <v>?</v>
      </c>
      <c r="L20" s="245" t="s">
        <v>328</v>
      </c>
      <c r="M20" s="301"/>
    </row>
    <row r="21" spans="2:13" s="458" customFormat="1" ht="27" customHeight="1" x14ac:dyDescent="0.2">
      <c r="B21" s="459">
        <v>13</v>
      </c>
      <c r="C21" s="234" t="s">
        <v>328</v>
      </c>
      <c r="D21" s="235" t="s">
        <v>328</v>
      </c>
      <c r="E21" s="236" t="s">
        <v>328</v>
      </c>
      <c r="F21" s="237" t="s">
        <v>328</v>
      </c>
      <c r="G21" s="257" t="str">
        <f t="shared" si="0"/>
        <v>?</v>
      </c>
      <c r="H21" s="236" t="s">
        <v>328</v>
      </c>
      <c r="I21" s="238" t="s">
        <v>328</v>
      </c>
      <c r="J21" s="237" t="s">
        <v>328</v>
      </c>
      <c r="K21" s="260" t="str">
        <f t="shared" si="1"/>
        <v>?</v>
      </c>
      <c r="L21" s="239" t="s">
        <v>328</v>
      </c>
      <c r="M21" s="300"/>
    </row>
    <row r="22" spans="2:13" ht="27" customHeight="1" x14ac:dyDescent="0.2">
      <c r="B22" s="461">
        <v>14</v>
      </c>
      <c r="C22" s="240" t="s">
        <v>328</v>
      </c>
      <c r="D22" s="241" t="s">
        <v>328</v>
      </c>
      <c r="E22" s="242" t="s">
        <v>328</v>
      </c>
      <c r="F22" s="243" t="s">
        <v>328</v>
      </c>
      <c r="G22" s="258" t="str">
        <f t="shared" si="0"/>
        <v>?</v>
      </c>
      <c r="H22" s="242" t="s">
        <v>328</v>
      </c>
      <c r="I22" s="244" t="s">
        <v>328</v>
      </c>
      <c r="J22" s="243" t="s">
        <v>328</v>
      </c>
      <c r="K22" s="258" t="str">
        <f t="shared" si="1"/>
        <v>?</v>
      </c>
      <c r="L22" s="245" t="s">
        <v>328</v>
      </c>
      <c r="M22" s="301"/>
    </row>
    <row r="23" spans="2:13" ht="27" customHeight="1" x14ac:dyDescent="0.2">
      <c r="B23" s="459">
        <v>15</v>
      </c>
      <c r="C23" s="234" t="s">
        <v>328</v>
      </c>
      <c r="D23" s="235" t="s">
        <v>328</v>
      </c>
      <c r="E23" s="236" t="s">
        <v>328</v>
      </c>
      <c r="F23" s="237" t="s">
        <v>328</v>
      </c>
      <c r="G23" s="257" t="str">
        <f t="shared" si="0"/>
        <v>?</v>
      </c>
      <c r="H23" s="236" t="s">
        <v>328</v>
      </c>
      <c r="I23" s="238" t="s">
        <v>328</v>
      </c>
      <c r="J23" s="237" t="s">
        <v>328</v>
      </c>
      <c r="K23" s="260" t="str">
        <f t="shared" si="1"/>
        <v>?</v>
      </c>
      <c r="L23" s="239" t="s">
        <v>328</v>
      </c>
      <c r="M23" s="300"/>
    </row>
    <row r="24" spans="2:13" ht="27" customHeight="1" x14ac:dyDescent="0.2">
      <c r="B24" s="461">
        <v>16</v>
      </c>
      <c r="C24" s="240" t="s">
        <v>328</v>
      </c>
      <c r="D24" s="241" t="s">
        <v>328</v>
      </c>
      <c r="E24" s="242" t="s">
        <v>328</v>
      </c>
      <c r="F24" s="243" t="s">
        <v>328</v>
      </c>
      <c r="G24" s="258" t="str">
        <f t="shared" si="0"/>
        <v>?</v>
      </c>
      <c r="H24" s="242" t="s">
        <v>328</v>
      </c>
      <c r="I24" s="244" t="s">
        <v>328</v>
      </c>
      <c r="J24" s="243" t="s">
        <v>328</v>
      </c>
      <c r="K24" s="258" t="str">
        <f t="shared" si="1"/>
        <v>?</v>
      </c>
      <c r="L24" s="245" t="s">
        <v>328</v>
      </c>
      <c r="M24" s="301"/>
    </row>
    <row r="25" spans="2:13" ht="27" customHeight="1" x14ac:dyDescent="0.2">
      <c r="B25" s="459">
        <v>17</v>
      </c>
      <c r="C25" s="234" t="s">
        <v>328</v>
      </c>
      <c r="D25" s="235" t="s">
        <v>328</v>
      </c>
      <c r="E25" s="236" t="s">
        <v>328</v>
      </c>
      <c r="F25" s="237" t="s">
        <v>328</v>
      </c>
      <c r="G25" s="257" t="str">
        <f t="shared" si="0"/>
        <v>?</v>
      </c>
      <c r="H25" s="236" t="s">
        <v>328</v>
      </c>
      <c r="I25" s="238" t="s">
        <v>328</v>
      </c>
      <c r="J25" s="237" t="s">
        <v>328</v>
      </c>
      <c r="K25" s="260" t="str">
        <f t="shared" si="1"/>
        <v>?</v>
      </c>
      <c r="L25" s="239" t="s">
        <v>328</v>
      </c>
      <c r="M25" s="300"/>
    </row>
    <row r="26" spans="2:13" ht="27" customHeight="1" x14ac:dyDescent="0.2">
      <c r="B26" s="461">
        <v>18</v>
      </c>
      <c r="C26" s="240" t="s">
        <v>328</v>
      </c>
      <c r="D26" s="241" t="s">
        <v>328</v>
      </c>
      <c r="E26" s="242" t="s">
        <v>328</v>
      </c>
      <c r="F26" s="243" t="s">
        <v>328</v>
      </c>
      <c r="G26" s="258" t="str">
        <f t="shared" si="0"/>
        <v>?</v>
      </c>
      <c r="H26" s="242" t="s">
        <v>328</v>
      </c>
      <c r="I26" s="244" t="s">
        <v>328</v>
      </c>
      <c r="J26" s="243" t="s">
        <v>328</v>
      </c>
      <c r="K26" s="258" t="str">
        <f t="shared" si="1"/>
        <v>?</v>
      </c>
      <c r="L26" s="245" t="s">
        <v>328</v>
      </c>
      <c r="M26" s="301"/>
    </row>
    <row r="27" spans="2:13" ht="27" customHeight="1" x14ac:dyDescent="0.2">
      <c r="B27" s="459">
        <v>19</v>
      </c>
      <c r="C27" s="234" t="s">
        <v>328</v>
      </c>
      <c r="D27" s="235" t="s">
        <v>328</v>
      </c>
      <c r="E27" s="236" t="s">
        <v>328</v>
      </c>
      <c r="F27" s="237" t="s">
        <v>328</v>
      </c>
      <c r="G27" s="257" t="str">
        <f t="shared" si="0"/>
        <v>?</v>
      </c>
      <c r="H27" s="236" t="s">
        <v>328</v>
      </c>
      <c r="I27" s="238" t="s">
        <v>328</v>
      </c>
      <c r="J27" s="237" t="s">
        <v>328</v>
      </c>
      <c r="K27" s="260" t="str">
        <f t="shared" si="1"/>
        <v>?</v>
      </c>
      <c r="L27" s="239" t="s">
        <v>328</v>
      </c>
      <c r="M27" s="300"/>
    </row>
    <row r="28" spans="2:13" ht="27" customHeight="1" x14ac:dyDescent="0.2">
      <c r="B28" s="461">
        <v>20</v>
      </c>
      <c r="C28" s="240" t="s">
        <v>328</v>
      </c>
      <c r="D28" s="241" t="s">
        <v>328</v>
      </c>
      <c r="E28" s="242" t="s">
        <v>328</v>
      </c>
      <c r="F28" s="243" t="s">
        <v>328</v>
      </c>
      <c r="G28" s="258" t="str">
        <f t="shared" si="0"/>
        <v>?</v>
      </c>
      <c r="H28" s="242" t="s">
        <v>328</v>
      </c>
      <c r="I28" s="244" t="s">
        <v>328</v>
      </c>
      <c r="J28" s="243" t="s">
        <v>328</v>
      </c>
      <c r="K28" s="258" t="str">
        <f t="shared" si="1"/>
        <v>?</v>
      </c>
      <c r="L28" s="245" t="s">
        <v>328</v>
      </c>
      <c r="M28" s="301"/>
    </row>
    <row r="29" spans="2:13" ht="27" customHeight="1" x14ac:dyDescent="0.2">
      <c r="B29" s="459">
        <v>21</v>
      </c>
      <c r="C29" s="234" t="s">
        <v>328</v>
      </c>
      <c r="D29" s="235" t="s">
        <v>328</v>
      </c>
      <c r="E29" s="236" t="s">
        <v>328</v>
      </c>
      <c r="F29" s="237" t="s">
        <v>328</v>
      </c>
      <c r="G29" s="257" t="str">
        <f t="shared" si="0"/>
        <v>?</v>
      </c>
      <c r="H29" s="236" t="s">
        <v>328</v>
      </c>
      <c r="I29" s="238" t="s">
        <v>328</v>
      </c>
      <c r="J29" s="237" t="s">
        <v>328</v>
      </c>
      <c r="K29" s="260" t="str">
        <f t="shared" si="1"/>
        <v>?</v>
      </c>
      <c r="L29" s="239" t="s">
        <v>328</v>
      </c>
      <c r="M29" s="300"/>
    </row>
    <row r="30" spans="2:13" ht="27" customHeight="1" x14ac:dyDescent="0.2">
      <c r="B30" s="461">
        <v>22</v>
      </c>
      <c r="C30" s="240" t="s">
        <v>328</v>
      </c>
      <c r="D30" s="241" t="s">
        <v>328</v>
      </c>
      <c r="E30" s="242" t="s">
        <v>328</v>
      </c>
      <c r="F30" s="243" t="s">
        <v>328</v>
      </c>
      <c r="G30" s="258" t="str">
        <f t="shared" si="0"/>
        <v>?</v>
      </c>
      <c r="H30" s="242" t="s">
        <v>328</v>
      </c>
      <c r="I30" s="244" t="s">
        <v>328</v>
      </c>
      <c r="J30" s="243" t="s">
        <v>328</v>
      </c>
      <c r="K30" s="258" t="str">
        <f t="shared" si="1"/>
        <v>?</v>
      </c>
      <c r="L30" s="245" t="s">
        <v>328</v>
      </c>
      <c r="M30" s="301"/>
    </row>
    <row r="31" spans="2:13" ht="27" customHeight="1" x14ac:dyDescent="0.2">
      <c r="B31" s="459">
        <v>23</v>
      </c>
      <c r="C31" s="234" t="s">
        <v>328</v>
      </c>
      <c r="D31" s="235" t="s">
        <v>328</v>
      </c>
      <c r="E31" s="236" t="s">
        <v>328</v>
      </c>
      <c r="F31" s="237" t="s">
        <v>328</v>
      </c>
      <c r="G31" s="257" t="str">
        <f t="shared" si="0"/>
        <v>?</v>
      </c>
      <c r="H31" s="236" t="s">
        <v>328</v>
      </c>
      <c r="I31" s="238" t="s">
        <v>328</v>
      </c>
      <c r="J31" s="237" t="s">
        <v>328</v>
      </c>
      <c r="K31" s="260" t="str">
        <f t="shared" si="1"/>
        <v>?</v>
      </c>
      <c r="L31" s="239" t="s">
        <v>328</v>
      </c>
      <c r="M31" s="300"/>
    </row>
    <row r="32" spans="2:13" ht="27" customHeight="1" x14ac:dyDescent="0.2">
      <c r="B32" s="461">
        <v>24</v>
      </c>
      <c r="C32" s="240" t="s">
        <v>328</v>
      </c>
      <c r="D32" s="241" t="s">
        <v>328</v>
      </c>
      <c r="E32" s="242" t="s">
        <v>328</v>
      </c>
      <c r="F32" s="243" t="s">
        <v>328</v>
      </c>
      <c r="G32" s="258" t="str">
        <f t="shared" si="0"/>
        <v>?</v>
      </c>
      <c r="H32" s="242" t="s">
        <v>328</v>
      </c>
      <c r="I32" s="244" t="s">
        <v>328</v>
      </c>
      <c r="J32" s="243" t="s">
        <v>328</v>
      </c>
      <c r="K32" s="258" t="str">
        <f t="shared" si="1"/>
        <v>?</v>
      </c>
      <c r="L32" s="245" t="s">
        <v>328</v>
      </c>
      <c r="M32" s="301"/>
    </row>
    <row r="33" spans="2:13" ht="27" customHeight="1" x14ac:dyDescent="0.2">
      <c r="B33" s="459">
        <v>25</v>
      </c>
      <c r="C33" s="234" t="s">
        <v>328</v>
      </c>
      <c r="D33" s="235" t="s">
        <v>328</v>
      </c>
      <c r="E33" s="236" t="s">
        <v>328</v>
      </c>
      <c r="F33" s="237" t="s">
        <v>328</v>
      </c>
      <c r="G33" s="257" t="str">
        <f t="shared" si="0"/>
        <v>?</v>
      </c>
      <c r="H33" s="236" t="s">
        <v>328</v>
      </c>
      <c r="I33" s="238" t="s">
        <v>328</v>
      </c>
      <c r="J33" s="237" t="s">
        <v>328</v>
      </c>
      <c r="K33" s="260" t="str">
        <f t="shared" si="1"/>
        <v>?</v>
      </c>
      <c r="L33" s="239" t="s">
        <v>328</v>
      </c>
      <c r="M33" s="300"/>
    </row>
    <row r="34" spans="2:13" ht="27" customHeight="1" x14ac:dyDescent="0.2">
      <c r="B34" s="461">
        <v>26</v>
      </c>
      <c r="C34" s="240" t="s">
        <v>328</v>
      </c>
      <c r="D34" s="241" t="s">
        <v>328</v>
      </c>
      <c r="E34" s="242" t="s">
        <v>328</v>
      </c>
      <c r="F34" s="243" t="s">
        <v>328</v>
      </c>
      <c r="G34" s="258" t="str">
        <f>IF(AND(E34=0,F34=0),0,
IF(AND(E34=0,F34=1),1,
IF(AND(E34=1,F34=0),1,
IF(AND(E34=1,F34=1),1,
"?"))))</f>
        <v>?</v>
      </c>
      <c r="H34" s="242" t="s">
        <v>328</v>
      </c>
      <c r="I34" s="244" t="s">
        <v>328</v>
      </c>
      <c r="J34" s="243" t="s">
        <v>328</v>
      </c>
      <c r="K34" s="258" t="str">
        <f t="shared" si="1"/>
        <v>?</v>
      </c>
      <c r="L34" s="245" t="s">
        <v>328</v>
      </c>
      <c r="M34" s="301"/>
    </row>
    <row r="35" spans="2:13" ht="27" customHeight="1" x14ac:dyDescent="0.2">
      <c r="B35" s="459">
        <v>27</v>
      </c>
      <c r="C35" s="234" t="s">
        <v>328</v>
      </c>
      <c r="D35" s="235" t="s">
        <v>328</v>
      </c>
      <c r="E35" s="236" t="s">
        <v>328</v>
      </c>
      <c r="F35" s="237" t="s">
        <v>328</v>
      </c>
      <c r="G35" s="257" t="str">
        <f t="shared" ref="G35:G58" si="2">IF(AND(E35=0,F35=0),0,
IF(AND(E35=0,F35=1),1,
IF(AND(E35=1,F35=0),1,
IF(AND(E35=1,F35=1),1,
"?"))))</f>
        <v>?</v>
      </c>
      <c r="H35" s="236" t="s">
        <v>328</v>
      </c>
      <c r="I35" s="238" t="s">
        <v>328</v>
      </c>
      <c r="J35" s="237" t="s">
        <v>328</v>
      </c>
      <c r="K35" s="260" t="str">
        <f t="shared" si="1"/>
        <v>?</v>
      </c>
      <c r="L35" s="239" t="s">
        <v>328</v>
      </c>
      <c r="M35" s="300"/>
    </row>
    <row r="36" spans="2:13" ht="27" customHeight="1" x14ac:dyDescent="0.2">
      <c r="B36" s="461">
        <v>28</v>
      </c>
      <c r="C36" s="240" t="s">
        <v>328</v>
      </c>
      <c r="D36" s="241" t="s">
        <v>328</v>
      </c>
      <c r="E36" s="242" t="s">
        <v>328</v>
      </c>
      <c r="F36" s="243" t="s">
        <v>328</v>
      </c>
      <c r="G36" s="258" t="str">
        <f t="shared" si="2"/>
        <v>?</v>
      </c>
      <c r="H36" s="242" t="s">
        <v>328</v>
      </c>
      <c r="I36" s="244" t="s">
        <v>328</v>
      </c>
      <c r="J36" s="243" t="s">
        <v>328</v>
      </c>
      <c r="K36" s="258" t="str">
        <f t="shared" si="1"/>
        <v>?</v>
      </c>
      <c r="L36" s="245" t="s">
        <v>328</v>
      </c>
      <c r="M36" s="301"/>
    </row>
    <row r="37" spans="2:13" s="398" customFormat="1" ht="27" customHeight="1" x14ac:dyDescent="0.2">
      <c r="B37" s="476">
        <v>29</v>
      </c>
      <c r="C37" s="234" t="s">
        <v>328</v>
      </c>
      <c r="D37" s="235" t="s">
        <v>328</v>
      </c>
      <c r="E37" s="236" t="s">
        <v>328</v>
      </c>
      <c r="F37" s="237" t="s">
        <v>328</v>
      </c>
      <c r="G37" s="257" t="str">
        <f t="shared" si="2"/>
        <v>?</v>
      </c>
      <c r="H37" s="236" t="s">
        <v>328</v>
      </c>
      <c r="I37" s="238" t="s">
        <v>328</v>
      </c>
      <c r="J37" s="237" t="s">
        <v>328</v>
      </c>
      <c r="K37" s="260" t="str">
        <f t="shared" si="1"/>
        <v>?</v>
      </c>
      <c r="L37" s="239" t="s">
        <v>328</v>
      </c>
      <c r="M37" s="300"/>
    </row>
    <row r="38" spans="2:13" ht="27" customHeight="1" x14ac:dyDescent="0.2">
      <c r="B38" s="461">
        <v>30</v>
      </c>
      <c r="C38" s="240" t="s">
        <v>328</v>
      </c>
      <c r="D38" s="241" t="s">
        <v>328</v>
      </c>
      <c r="E38" s="242" t="s">
        <v>328</v>
      </c>
      <c r="F38" s="243" t="s">
        <v>328</v>
      </c>
      <c r="G38" s="258" t="str">
        <f t="shared" si="2"/>
        <v>?</v>
      </c>
      <c r="H38" s="242" t="s">
        <v>328</v>
      </c>
      <c r="I38" s="244" t="s">
        <v>328</v>
      </c>
      <c r="J38" s="243" t="s">
        <v>328</v>
      </c>
      <c r="K38" s="258" t="str">
        <f t="shared" si="1"/>
        <v>?</v>
      </c>
      <c r="L38" s="245" t="s">
        <v>328</v>
      </c>
      <c r="M38" s="301"/>
    </row>
    <row r="39" spans="2:13" s="398" customFormat="1" ht="27" customHeight="1" x14ac:dyDescent="0.2">
      <c r="B39" s="476">
        <v>31</v>
      </c>
      <c r="C39" s="234" t="s">
        <v>328</v>
      </c>
      <c r="D39" s="235" t="s">
        <v>328</v>
      </c>
      <c r="E39" s="236" t="s">
        <v>328</v>
      </c>
      <c r="F39" s="237" t="s">
        <v>328</v>
      </c>
      <c r="G39" s="257" t="str">
        <f t="shared" si="2"/>
        <v>?</v>
      </c>
      <c r="H39" s="236" t="s">
        <v>328</v>
      </c>
      <c r="I39" s="238" t="s">
        <v>328</v>
      </c>
      <c r="J39" s="237" t="s">
        <v>328</v>
      </c>
      <c r="K39" s="260" t="str">
        <f t="shared" si="1"/>
        <v>?</v>
      </c>
      <c r="L39" s="239" t="s">
        <v>328</v>
      </c>
      <c r="M39" s="300"/>
    </row>
    <row r="40" spans="2:13" ht="27" customHeight="1" x14ac:dyDescent="0.2">
      <c r="B40" s="477">
        <v>32</v>
      </c>
      <c r="C40" s="240" t="s">
        <v>328</v>
      </c>
      <c r="D40" s="241" t="s">
        <v>328</v>
      </c>
      <c r="E40" s="242" t="s">
        <v>328</v>
      </c>
      <c r="F40" s="243" t="s">
        <v>328</v>
      </c>
      <c r="G40" s="258" t="str">
        <f t="shared" si="2"/>
        <v>?</v>
      </c>
      <c r="H40" s="242" t="s">
        <v>328</v>
      </c>
      <c r="I40" s="244" t="s">
        <v>328</v>
      </c>
      <c r="J40" s="243" t="s">
        <v>328</v>
      </c>
      <c r="K40" s="258" t="str">
        <f t="shared" si="1"/>
        <v>?</v>
      </c>
      <c r="L40" s="245" t="s">
        <v>328</v>
      </c>
      <c r="M40" s="301"/>
    </row>
    <row r="41" spans="2:13" s="398" customFormat="1" ht="27" customHeight="1" x14ac:dyDescent="0.2">
      <c r="B41" s="476">
        <v>33</v>
      </c>
      <c r="C41" s="234" t="s">
        <v>328</v>
      </c>
      <c r="D41" s="235" t="s">
        <v>328</v>
      </c>
      <c r="E41" s="236" t="s">
        <v>328</v>
      </c>
      <c r="F41" s="237" t="s">
        <v>328</v>
      </c>
      <c r="G41" s="257" t="str">
        <f t="shared" si="2"/>
        <v>?</v>
      </c>
      <c r="H41" s="236" t="s">
        <v>328</v>
      </c>
      <c r="I41" s="238" t="s">
        <v>328</v>
      </c>
      <c r="J41" s="237" t="s">
        <v>328</v>
      </c>
      <c r="K41" s="260" t="str">
        <f t="shared" si="1"/>
        <v>?</v>
      </c>
      <c r="L41" s="239" t="s">
        <v>328</v>
      </c>
      <c r="M41" s="300"/>
    </row>
    <row r="42" spans="2:13" ht="27" customHeight="1" x14ac:dyDescent="0.2">
      <c r="B42" s="477">
        <v>34</v>
      </c>
      <c r="C42" s="240" t="s">
        <v>328</v>
      </c>
      <c r="D42" s="241" t="s">
        <v>328</v>
      </c>
      <c r="E42" s="242" t="s">
        <v>328</v>
      </c>
      <c r="F42" s="243" t="s">
        <v>328</v>
      </c>
      <c r="G42" s="258" t="str">
        <f t="shared" si="2"/>
        <v>?</v>
      </c>
      <c r="H42" s="242" t="s">
        <v>328</v>
      </c>
      <c r="I42" s="244" t="s">
        <v>328</v>
      </c>
      <c r="J42" s="243" t="s">
        <v>328</v>
      </c>
      <c r="K42" s="258" t="str">
        <f t="shared" si="1"/>
        <v>?</v>
      </c>
      <c r="L42" s="245" t="s">
        <v>328</v>
      </c>
      <c r="M42" s="301"/>
    </row>
    <row r="43" spans="2:13" s="398" customFormat="1" ht="27" customHeight="1" x14ac:dyDescent="0.2">
      <c r="B43" s="476">
        <v>35</v>
      </c>
      <c r="C43" s="234" t="s">
        <v>328</v>
      </c>
      <c r="D43" s="235" t="s">
        <v>328</v>
      </c>
      <c r="E43" s="236" t="s">
        <v>328</v>
      </c>
      <c r="F43" s="237" t="s">
        <v>328</v>
      </c>
      <c r="G43" s="257" t="str">
        <f t="shared" si="2"/>
        <v>?</v>
      </c>
      <c r="H43" s="236" t="s">
        <v>328</v>
      </c>
      <c r="I43" s="238" t="s">
        <v>328</v>
      </c>
      <c r="J43" s="237" t="s">
        <v>328</v>
      </c>
      <c r="K43" s="260" t="str">
        <f t="shared" si="1"/>
        <v>?</v>
      </c>
      <c r="L43" s="239" t="s">
        <v>328</v>
      </c>
      <c r="M43" s="300"/>
    </row>
    <row r="44" spans="2:13" ht="27" customHeight="1" x14ac:dyDescent="0.2">
      <c r="B44" s="477">
        <v>36</v>
      </c>
      <c r="C44" s="240" t="s">
        <v>328</v>
      </c>
      <c r="D44" s="241" t="s">
        <v>328</v>
      </c>
      <c r="E44" s="242" t="s">
        <v>328</v>
      </c>
      <c r="F44" s="243" t="s">
        <v>328</v>
      </c>
      <c r="G44" s="258" t="str">
        <f t="shared" si="2"/>
        <v>?</v>
      </c>
      <c r="H44" s="242" t="s">
        <v>328</v>
      </c>
      <c r="I44" s="244" t="s">
        <v>328</v>
      </c>
      <c r="J44" s="243" t="s">
        <v>328</v>
      </c>
      <c r="K44" s="258" t="str">
        <f t="shared" si="1"/>
        <v>?</v>
      </c>
      <c r="L44" s="245" t="s">
        <v>328</v>
      </c>
      <c r="M44" s="301"/>
    </row>
    <row r="45" spans="2:13" s="398" customFormat="1" ht="27" customHeight="1" x14ac:dyDescent="0.2">
      <c r="B45" s="476">
        <v>37</v>
      </c>
      <c r="C45" s="234" t="s">
        <v>328</v>
      </c>
      <c r="D45" s="235" t="s">
        <v>328</v>
      </c>
      <c r="E45" s="236" t="s">
        <v>328</v>
      </c>
      <c r="F45" s="237" t="s">
        <v>328</v>
      </c>
      <c r="G45" s="257" t="str">
        <f t="shared" si="2"/>
        <v>?</v>
      </c>
      <c r="H45" s="236" t="s">
        <v>328</v>
      </c>
      <c r="I45" s="238" t="s">
        <v>328</v>
      </c>
      <c r="J45" s="237" t="s">
        <v>328</v>
      </c>
      <c r="K45" s="260" t="str">
        <f t="shared" si="1"/>
        <v>?</v>
      </c>
      <c r="L45" s="239" t="s">
        <v>328</v>
      </c>
      <c r="M45" s="300"/>
    </row>
    <row r="46" spans="2:13" ht="27" customHeight="1" x14ac:dyDescent="0.2">
      <c r="B46" s="477">
        <v>38</v>
      </c>
      <c r="C46" s="240" t="s">
        <v>328</v>
      </c>
      <c r="D46" s="241" t="s">
        <v>328</v>
      </c>
      <c r="E46" s="242" t="s">
        <v>328</v>
      </c>
      <c r="F46" s="243" t="s">
        <v>328</v>
      </c>
      <c r="G46" s="258" t="str">
        <f t="shared" si="2"/>
        <v>?</v>
      </c>
      <c r="H46" s="242" t="s">
        <v>328</v>
      </c>
      <c r="I46" s="244" t="s">
        <v>328</v>
      </c>
      <c r="J46" s="243" t="s">
        <v>328</v>
      </c>
      <c r="K46" s="258" t="str">
        <f t="shared" si="1"/>
        <v>?</v>
      </c>
      <c r="L46" s="245" t="s">
        <v>328</v>
      </c>
      <c r="M46" s="301"/>
    </row>
    <row r="47" spans="2:13" s="398" customFormat="1" ht="27" customHeight="1" x14ac:dyDescent="0.2">
      <c r="B47" s="476">
        <v>39</v>
      </c>
      <c r="C47" s="234" t="s">
        <v>328</v>
      </c>
      <c r="D47" s="235" t="s">
        <v>328</v>
      </c>
      <c r="E47" s="236" t="s">
        <v>328</v>
      </c>
      <c r="F47" s="237" t="s">
        <v>328</v>
      </c>
      <c r="G47" s="257" t="str">
        <f t="shared" si="2"/>
        <v>?</v>
      </c>
      <c r="H47" s="236" t="s">
        <v>328</v>
      </c>
      <c r="I47" s="238" t="s">
        <v>328</v>
      </c>
      <c r="J47" s="237" t="s">
        <v>328</v>
      </c>
      <c r="K47" s="260" t="str">
        <f t="shared" si="1"/>
        <v>?</v>
      </c>
      <c r="L47" s="239" t="s">
        <v>328</v>
      </c>
      <c r="M47" s="300"/>
    </row>
    <row r="48" spans="2:13" ht="27" customHeight="1" x14ac:dyDescent="0.2">
      <c r="B48" s="477">
        <v>40</v>
      </c>
      <c r="C48" s="240" t="s">
        <v>328</v>
      </c>
      <c r="D48" s="241" t="s">
        <v>328</v>
      </c>
      <c r="E48" s="242" t="s">
        <v>328</v>
      </c>
      <c r="F48" s="243" t="s">
        <v>328</v>
      </c>
      <c r="G48" s="258" t="str">
        <f t="shared" si="2"/>
        <v>?</v>
      </c>
      <c r="H48" s="242" t="s">
        <v>328</v>
      </c>
      <c r="I48" s="244" t="s">
        <v>328</v>
      </c>
      <c r="J48" s="243" t="s">
        <v>328</v>
      </c>
      <c r="K48" s="258" t="str">
        <f t="shared" si="1"/>
        <v>?</v>
      </c>
      <c r="L48" s="245" t="s">
        <v>328</v>
      </c>
      <c r="M48" s="301"/>
    </row>
    <row r="49" spans="2:13" s="398" customFormat="1" ht="27" customHeight="1" x14ac:dyDescent="0.2">
      <c r="B49" s="476">
        <v>41</v>
      </c>
      <c r="C49" s="234" t="s">
        <v>328</v>
      </c>
      <c r="D49" s="235" t="s">
        <v>328</v>
      </c>
      <c r="E49" s="236" t="s">
        <v>328</v>
      </c>
      <c r="F49" s="237" t="s">
        <v>328</v>
      </c>
      <c r="G49" s="257" t="str">
        <f t="shared" si="2"/>
        <v>?</v>
      </c>
      <c r="H49" s="236" t="s">
        <v>328</v>
      </c>
      <c r="I49" s="238" t="s">
        <v>328</v>
      </c>
      <c r="J49" s="237" t="s">
        <v>328</v>
      </c>
      <c r="K49" s="260" t="str">
        <f t="shared" si="1"/>
        <v>?</v>
      </c>
      <c r="L49" s="239" t="s">
        <v>328</v>
      </c>
      <c r="M49" s="300"/>
    </row>
    <row r="50" spans="2:13" ht="27" customHeight="1" x14ac:dyDescent="0.2">
      <c r="B50" s="477">
        <v>42</v>
      </c>
      <c r="C50" s="240" t="s">
        <v>328</v>
      </c>
      <c r="D50" s="241" t="s">
        <v>328</v>
      </c>
      <c r="E50" s="242" t="s">
        <v>328</v>
      </c>
      <c r="F50" s="243" t="s">
        <v>328</v>
      </c>
      <c r="G50" s="258" t="str">
        <f t="shared" si="2"/>
        <v>?</v>
      </c>
      <c r="H50" s="242" t="s">
        <v>328</v>
      </c>
      <c r="I50" s="244" t="s">
        <v>328</v>
      </c>
      <c r="J50" s="243" t="s">
        <v>328</v>
      </c>
      <c r="K50" s="258" t="str">
        <f t="shared" si="1"/>
        <v>?</v>
      </c>
      <c r="L50" s="245" t="s">
        <v>328</v>
      </c>
      <c r="M50" s="301"/>
    </row>
    <row r="51" spans="2:13" s="398" customFormat="1" ht="27" customHeight="1" x14ac:dyDescent="0.2">
      <c r="B51" s="476">
        <v>43</v>
      </c>
      <c r="C51" s="234" t="s">
        <v>328</v>
      </c>
      <c r="D51" s="235" t="s">
        <v>328</v>
      </c>
      <c r="E51" s="236" t="s">
        <v>328</v>
      </c>
      <c r="F51" s="237" t="s">
        <v>328</v>
      </c>
      <c r="G51" s="257" t="str">
        <f t="shared" si="2"/>
        <v>?</v>
      </c>
      <c r="H51" s="236" t="s">
        <v>328</v>
      </c>
      <c r="I51" s="238" t="s">
        <v>328</v>
      </c>
      <c r="J51" s="237" t="s">
        <v>328</v>
      </c>
      <c r="K51" s="260" t="str">
        <f t="shared" si="1"/>
        <v>?</v>
      </c>
      <c r="L51" s="239" t="s">
        <v>328</v>
      </c>
      <c r="M51" s="300"/>
    </row>
    <row r="52" spans="2:13" ht="27" customHeight="1" x14ac:dyDescent="0.2">
      <c r="B52" s="477">
        <v>44</v>
      </c>
      <c r="C52" s="240" t="s">
        <v>328</v>
      </c>
      <c r="D52" s="241" t="s">
        <v>328</v>
      </c>
      <c r="E52" s="242" t="s">
        <v>328</v>
      </c>
      <c r="F52" s="243" t="s">
        <v>328</v>
      </c>
      <c r="G52" s="258" t="str">
        <f t="shared" si="2"/>
        <v>?</v>
      </c>
      <c r="H52" s="242" t="s">
        <v>328</v>
      </c>
      <c r="I52" s="244" t="s">
        <v>328</v>
      </c>
      <c r="J52" s="243" t="s">
        <v>328</v>
      </c>
      <c r="K52" s="258" t="str">
        <f t="shared" si="1"/>
        <v>?</v>
      </c>
      <c r="L52" s="245" t="s">
        <v>328</v>
      </c>
      <c r="M52" s="301"/>
    </row>
    <row r="53" spans="2:13" s="398" customFormat="1" ht="27" customHeight="1" x14ac:dyDescent="0.2">
      <c r="B53" s="476">
        <v>45</v>
      </c>
      <c r="C53" s="234" t="s">
        <v>328</v>
      </c>
      <c r="D53" s="235" t="s">
        <v>328</v>
      </c>
      <c r="E53" s="236" t="s">
        <v>328</v>
      </c>
      <c r="F53" s="237" t="s">
        <v>328</v>
      </c>
      <c r="G53" s="257" t="str">
        <f t="shared" si="2"/>
        <v>?</v>
      </c>
      <c r="H53" s="236" t="s">
        <v>328</v>
      </c>
      <c r="I53" s="238" t="s">
        <v>328</v>
      </c>
      <c r="J53" s="237" t="s">
        <v>328</v>
      </c>
      <c r="K53" s="260" t="str">
        <f t="shared" si="1"/>
        <v>?</v>
      </c>
      <c r="L53" s="239" t="s">
        <v>328</v>
      </c>
      <c r="M53" s="300"/>
    </row>
    <row r="54" spans="2:13" ht="27" customHeight="1" x14ac:dyDescent="0.2">
      <c r="B54" s="477">
        <v>46</v>
      </c>
      <c r="C54" s="240" t="s">
        <v>328</v>
      </c>
      <c r="D54" s="241" t="s">
        <v>328</v>
      </c>
      <c r="E54" s="242" t="s">
        <v>328</v>
      </c>
      <c r="F54" s="243" t="s">
        <v>328</v>
      </c>
      <c r="G54" s="258" t="str">
        <f t="shared" si="2"/>
        <v>?</v>
      </c>
      <c r="H54" s="242" t="s">
        <v>328</v>
      </c>
      <c r="I54" s="244" t="s">
        <v>328</v>
      </c>
      <c r="J54" s="243" t="s">
        <v>328</v>
      </c>
      <c r="K54" s="258" t="str">
        <f t="shared" si="1"/>
        <v>?</v>
      </c>
      <c r="L54" s="245" t="s">
        <v>328</v>
      </c>
      <c r="M54" s="301"/>
    </row>
    <row r="55" spans="2:13" s="398" customFormat="1" ht="27" customHeight="1" x14ac:dyDescent="0.2">
      <c r="B55" s="476">
        <v>47</v>
      </c>
      <c r="C55" s="234" t="s">
        <v>328</v>
      </c>
      <c r="D55" s="235" t="s">
        <v>328</v>
      </c>
      <c r="E55" s="236" t="s">
        <v>328</v>
      </c>
      <c r="F55" s="237" t="s">
        <v>328</v>
      </c>
      <c r="G55" s="257" t="str">
        <f t="shared" si="2"/>
        <v>?</v>
      </c>
      <c r="H55" s="236" t="s">
        <v>328</v>
      </c>
      <c r="I55" s="238" t="s">
        <v>328</v>
      </c>
      <c r="J55" s="237" t="s">
        <v>328</v>
      </c>
      <c r="K55" s="260" t="str">
        <f t="shared" si="1"/>
        <v>?</v>
      </c>
      <c r="L55" s="239" t="s">
        <v>328</v>
      </c>
      <c r="M55" s="300"/>
    </row>
    <row r="56" spans="2:13" ht="27" customHeight="1" x14ac:dyDescent="0.2">
      <c r="B56" s="477">
        <v>48</v>
      </c>
      <c r="C56" s="240" t="s">
        <v>328</v>
      </c>
      <c r="D56" s="241" t="s">
        <v>328</v>
      </c>
      <c r="E56" s="242" t="s">
        <v>328</v>
      </c>
      <c r="F56" s="243" t="s">
        <v>328</v>
      </c>
      <c r="G56" s="258" t="str">
        <f t="shared" si="2"/>
        <v>?</v>
      </c>
      <c r="H56" s="242" t="s">
        <v>328</v>
      </c>
      <c r="I56" s="244" t="s">
        <v>328</v>
      </c>
      <c r="J56" s="243" t="s">
        <v>328</v>
      </c>
      <c r="K56" s="258" t="str">
        <f t="shared" si="1"/>
        <v>?</v>
      </c>
      <c r="L56" s="245" t="s">
        <v>328</v>
      </c>
      <c r="M56" s="301"/>
    </row>
    <row r="57" spans="2:13" s="398" customFormat="1" ht="27" customHeight="1" x14ac:dyDescent="0.2">
      <c r="B57" s="476">
        <v>49</v>
      </c>
      <c r="C57" s="234" t="s">
        <v>328</v>
      </c>
      <c r="D57" s="235" t="s">
        <v>328</v>
      </c>
      <c r="E57" s="236" t="s">
        <v>328</v>
      </c>
      <c r="F57" s="237" t="s">
        <v>328</v>
      </c>
      <c r="G57" s="257" t="str">
        <f t="shared" si="2"/>
        <v>?</v>
      </c>
      <c r="H57" s="236" t="s">
        <v>328</v>
      </c>
      <c r="I57" s="238" t="s">
        <v>328</v>
      </c>
      <c r="J57" s="237" t="s">
        <v>328</v>
      </c>
      <c r="K57" s="260" t="str">
        <f t="shared" si="1"/>
        <v>?</v>
      </c>
      <c r="L57" s="239" t="s">
        <v>328</v>
      </c>
      <c r="M57" s="300"/>
    </row>
    <row r="58" spans="2:13" ht="27" customHeight="1" x14ac:dyDescent="0.2">
      <c r="B58" s="477">
        <v>50</v>
      </c>
      <c r="C58" s="240" t="s">
        <v>328</v>
      </c>
      <c r="D58" s="241" t="s">
        <v>328</v>
      </c>
      <c r="E58" s="242" t="s">
        <v>328</v>
      </c>
      <c r="F58" s="243" t="s">
        <v>328</v>
      </c>
      <c r="G58" s="258" t="str">
        <f t="shared" si="2"/>
        <v>?</v>
      </c>
      <c r="H58" s="242" t="s">
        <v>328</v>
      </c>
      <c r="I58" s="244" t="s">
        <v>328</v>
      </c>
      <c r="J58" s="243" t="s">
        <v>328</v>
      </c>
      <c r="K58" s="258" t="str">
        <f t="shared" si="1"/>
        <v>?</v>
      </c>
      <c r="L58" s="245" t="s">
        <v>328</v>
      </c>
      <c r="M58" s="301"/>
    </row>
    <row r="59" spans="2:13" s="398" customFormat="1" ht="27" customHeight="1" x14ac:dyDescent="0.2">
      <c r="B59" s="460">
        <v>51</v>
      </c>
      <c r="C59" s="234" t="s">
        <v>328</v>
      </c>
      <c r="D59" s="235" t="s">
        <v>328</v>
      </c>
      <c r="E59" s="236" t="s">
        <v>328</v>
      </c>
      <c r="F59" s="237" t="s">
        <v>328</v>
      </c>
      <c r="G59" s="257" t="str">
        <f t="shared" ref="G59:G82" si="3">IF(AND(E59=0,F59=0),0,
IF(AND(E59=0,F59=1),1,
IF(AND(E59=1,F59=0),1,
IF(AND(E59=1,F59=1),1,
"?"))))</f>
        <v>?</v>
      </c>
      <c r="H59" s="236" t="s">
        <v>328</v>
      </c>
      <c r="I59" s="238" t="s">
        <v>328</v>
      </c>
      <c r="J59" s="237" t="s">
        <v>328</v>
      </c>
      <c r="K59" s="260" t="str">
        <f t="shared" si="1"/>
        <v>?</v>
      </c>
      <c r="L59" s="239" t="s">
        <v>328</v>
      </c>
      <c r="M59" s="300"/>
    </row>
    <row r="60" spans="2:13" ht="27" customHeight="1" x14ac:dyDescent="0.2">
      <c r="B60" s="461">
        <v>52</v>
      </c>
      <c r="C60" s="240" t="s">
        <v>328</v>
      </c>
      <c r="D60" s="241" t="s">
        <v>328</v>
      </c>
      <c r="E60" s="242" t="s">
        <v>328</v>
      </c>
      <c r="F60" s="243" t="s">
        <v>328</v>
      </c>
      <c r="G60" s="258" t="str">
        <f t="shared" si="3"/>
        <v>?</v>
      </c>
      <c r="H60" s="242" t="s">
        <v>328</v>
      </c>
      <c r="I60" s="244" t="s">
        <v>328</v>
      </c>
      <c r="J60" s="243" t="s">
        <v>328</v>
      </c>
      <c r="K60" s="258" t="str">
        <f t="shared" si="1"/>
        <v>?</v>
      </c>
      <c r="L60" s="245" t="s">
        <v>328</v>
      </c>
      <c r="M60" s="301"/>
    </row>
    <row r="61" spans="2:13" s="398" customFormat="1" ht="27" customHeight="1" x14ac:dyDescent="0.2">
      <c r="B61" s="460">
        <v>53</v>
      </c>
      <c r="C61" s="234" t="s">
        <v>328</v>
      </c>
      <c r="D61" s="235" t="s">
        <v>328</v>
      </c>
      <c r="E61" s="236" t="s">
        <v>328</v>
      </c>
      <c r="F61" s="237" t="s">
        <v>328</v>
      </c>
      <c r="G61" s="257" t="str">
        <f t="shared" si="3"/>
        <v>?</v>
      </c>
      <c r="H61" s="236" t="s">
        <v>328</v>
      </c>
      <c r="I61" s="238" t="s">
        <v>328</v>
      </c>
      <c r="J61" s="237" t="s">
        <v>328</v>
      </c>
      <c r="K61" s="260" t="str">
        <f t="shared" si="1"/>
        <v>?</v>
      </c>
      <c r="L61" s="239" t="s">
        <v>328</v>
      </c>
      <c r="M61" s="300"/>
    </row>
    <row r="62" spans="2:13" ht="27" customHeight="1" x14ac:dyDescent="0.2">
      <c r="B62" s="461">
        <v>54</v>
      </c>
      <c r="C62" s="240" t="s">
        <v>328</v>
      </c>
      <c r="D62" s="241" t="s">
        <v>328</v>
      </c>
      <c r="E62" s="242" t="s">
        <v>328</v>
      </c>
      <c r="F62" s="243" t="s">
        <v>328</v>
      </c>
      <c r="G62" s="258" t="str">
        <f t="shared" si="3"/>
        <v>?</v>
      </c>
      <c r="H62" s="242" t="s">
        <v>328</v>
      </c>
      <c r="I62" s="244" t="s">
        <v>328</v>
      </c>
      <c r="J62" s="243" t="s">
        <v>328</v>
      </c>
      <c r="K62" s="258" t="str">
        <f t="shared" si="1"/>
        <v>?</v>
      </c>
      <c r="L62" s="245" t="s">
        <v>328</v>
      </c>
      <c r="M62" s="301"/>
    </row>
    <row r="63" spans="2:13" s="398" customFormat="1" ht="27" customHeight="1" x14ac:dyDescent="0.2">
      <c r="B63" s="460">
        <v>55</v>
      </c>
      <c r="C63" s="234" t="s">
        <v>328</v>
      </c>
      <c r="D63" s="235" t="s">
        <v>328</v>
      </c>
      <c r="E63" s="236" t="s">
        <v>328</v>
      </c>
      <c r="F63" s="237" t="s">
        <v>328</v>
      </c>
      <c r="G63" s="257" t="str">
        <f t="shared" si="3"/>
        <v>?</v>
      </c>
      <c r="H63" s="236" t="s">
        <v>328</v>
      </c>
      <c r="I63" s="238" t="s">
        <v>328</v>
      </c>
      <c r="J63" s="237" t="s">
        <v>328</v>
      </c>
      <c r="K63" s="260" t="str">
        <f t="shared" si="1"/>
        <v>?</v>
      </c>
      <c r="L63" s="239" t="s">
        <v>328</v>
      </c>
      <c r="M63" s="300"/>
    </row>
    <row r="64" spans="2:13" ht="27" customHeight="1" x14ac:dyDescent="0.2">
      <c r="B64" s="461">
        <v>56</v>
      </c>
      <c r="C64" s="240" t="s">
        <v>328</v>
      </c>
      <c r="D64" s="241" t="s">
        <v>328</v>
      </c>
      <c r="E64" s="242" t="s">
        <v>328</v>
      </c>
      <c r="F64" s="243" t="s">
        <v>328</v>
      </c>
      <c r="G64" s="258" t="str">
        <f t="shared" si="3"/>
        <v>?</v>
      </c>
      <c r="H64" s="242" t="s">
        <v>328</v>
      </c>
      <c r="I64" s="244" t="s">
        <v>328</v>
      </c>
      <c r="J64" s="243" t="s">
        <v>328</v>
      </c>
      <c r="K64" s="258" t="str">
        <f t="shared" si="1"/>
        <v>?</v>
      </c>
      <c r="L64" s="245" t="s">
        <v>328</v>
      </c>
      <c r="M64" s="301"/>
    </row>
    <row r="65" spans="2:13" s="398" customFormat="1" ht="27" customHeight="1" x14ac:dyDescent="0.2">
      <c r="B65" s="460">
        <v>57</v>
      </c>
      <c r="C65" s="234" t="s">
        <v>328</v>
      </c>
      <c r="D65" s="235" t="s">
        <v>328</v>
      </c>
      <c r="E65" s="236" t="s">
        <v>328</v>
      </c>
      <c r="F65" s="237" t="s">
        <v>328</v>
      </c>
      <c r="G65" s="257" t="str">
        <f t="shared" si="3"/>
        <v>?</v>
      </c>
      <c r="H65" s="236" t="s">
        <v>328</v>
      </c>
      <c r="I65" s="238" t="s">
        <v>328</v>
      </c>
      <c r="J65" s="237" t="s">
        <v>328</v>
      </c>
      <c r="K65" s="260" t="str">
        <f t="shared" si="1"/>
        <v>?</v>
      </c>
      <c r="L65" s="239" t="s">
        <v>328</v>
      </c>
      <c r="M65" s="300"/>
    </row>
    <row r="66" spans="2:13" ht="27" customHeight="1" x14ac:dyDescent="0.2">
      <c r="B66" s="461">
        <v>58</v>
      </c>
      <c r="C66" s="240" t="s">
        <v>328</v>
      </c>
      <c r="D66" s="241" t="s">
        <v>328</v>
      </c>
      <c r="E66" s="242" t="s">
        <v>328</v>
      </c>
      <c r="F66" s="243" t="s">
        <v>328</v>
      </c>
      <c r="G66" s="258" t="str">
        <f t="shared" si="3"/>
        <v>?</v>
      </c>
      <c r="H66" s="242" t="s">
        <v>328</v>
      </c>
      <c r="I66" s="244" t="s">
        <v>328</v>
      </c>
      <c r="J66" s="243" t="s">
        <v>328</v>
      </c>
      <c r="K66" s="258" t="str">
        <f t="shared" si="1"/>
        <v>?</v>
      </c>
      <c r="L66" s="245" t="s">
        <v>328</v>
      </c>
      <c r="M66" s="301"/>
    </row>
    <row r="67" spans="2:13" s="398" customFormat="1" ht="27" customHeight="1" x14ac:dyDescent="0.2">
      <c r="B67" s="460">
        <v>59</v>
      </c>
      <c r="C67" s="234" t="s">
        <v>328</v>
      </c>
      <c r="D67" s="235" t="s">
        <v>328</v>
      </c>
      <c r="E67" s="236" t="s">
        <v>328</v>
      </c>
      <c r="F67" s="237" t="s">
        <v>328</v>
      </c>
      <c r="G67" s="257" t="str">
        <f t="shared" si="3"/>
        <v>?</v>
      </c>
      <c r="H67" s="236" t="s">
        <v>328</v>
      </c>
      <c r="I67" s="238" t="s">
        <v>328</v>
      </c>
      <c r="J67" s="237" t="s">
        <v>328</v>
      </c>
      <c r="K67" s="260" t="str">
        <f t="shared" si="1"/>
        <v>?</v>
      </c>
      <c r="L67" s="239" t="s">
        <v>328</v>
      </c>
      <c r="M67" s="300"/>
    </row>
    <row r="68" spans="2:13" ht="27" customHeight="1" x14ac:dyDescent="0.2">
      <c r="B68" s="461">
        <v>60</v>
      </c>
      <c r="C68" s="240" t="s">
        <v>328</v>
      </c>
      <c r="D68" s="241" t="s">
        <v>328</v>
      </c>
      <c r="E68" s="242" t="s">
        <v>328</v>
      </c>
      <c r="F68" s="243" t="s">
        <v>328</v>
      </c>
      <c r="G68" s="258" t="str">
        <f t="shared" si="3"/>
        <v>?</v>
      </c>
      <c r="H68" s="242" t="s">
        <v>328</v>
      </c>
      <c r="I68" s="244" t="s">
        <v>328</v>
      </c>
      <c r="J68" s="243" t="s">
        <v>328</v>
      </c>
      <c r="K68" s="258" t="str">
        <f t="shared" si="1"/>
        <v>?</v>
      </c>
      <c r="L68" s="245" t="s">
        <v>328</v>
      </c>
      <c r="M68" s="301"/>
    </row>
    <row r="69" spans="2:13" s="398" customFormat="1" ht="27" customHeight="1" x14ac:dyDescent="0.2">
      <c r="B69" s="460">
        <v>61</v>
      </c>
      <c r="C69" s="234" t="s">
        <v>328</v>
      </c>
      <c r="D69" s="235" t="s">
        <v>328</v>
      </c>
      <c r="E69" s="236" t="s">
        <v>328</v>
      </c>
      <c r="F69" s="237" t="s">
        <v>328</v>
      </c>
      <c r="G69" s="257" t="str">
        <f t="shared" si="3"/>
        <v>?</v>
      </c>
      <c r="H69" s="236" t="s">
        <v>328</v>
      </c>
      <c r="I69" s="238" t="s">
        <v>328</v>
      </c>
      <c r="J69" s="237" t="s">
        <v>328</v>
      </c>
      <c r="K69" s="260" t="str">
        <f t="shared" si="1"/>
        <v>?</v>
      </c>
      <c r="L69" s="239" t="s">
        <v>328</v>
      </c>
      <c r="M69" s="300"/>
    </row>
    <row r="70" spans="2:13" ht="27" customHeight="1" x14ac:dyDescent="0.2">
      <c r="B70" s="461">
        <v>62</v>
      </c>
      <c r="C70" s="240" t="s">
        <v>328</v>
      </c>
      <c r="D70" s="241" t="s">
        <v>328</v>
      </c>
      <c r="E70" s="242" t="s">
        <v>328</v>
      </c>
      <c r="F70" s="243" t="s">
        <v>328</v>
      </c>
      <c r="G70" s="258" t="str">
        <f t="shared" si="3"/>
        <v>?</v>
      </c>
      <c r="H70" s="242" t="s">
        <v>328</v>
      </c>
      <c r="I70" s="244" t="s">
        <v>328</v>
      </c>
      <c r="J70" s="243" t="s">
        <v>328</v>
      </c>
      <c r="K70" s="258" t="str">
        <f t="shared" si="1"/>
        <v>?</v>
      </c>
      <c r="L70" s="245" t="s">
        <v>328</v>
      </c>
      <c r="M70" s="301"/>
    </row>
    <row r="71" spans="2:13" s="398" customFormat="1" ht="27" customHeight="1" x14ac:dyDescent="0.2">
      <c r="B71" s="460">
        <v>63</v>
      </c>
      <c r="C71" s="234" t="s">
        <v>328</v>
      </c>
      <c r="D71" s="235" t="s">
        <v>328</v>
      </c>
      <c r="E71" s="236" t="s">
        <v>328</v>
      </c>
      <c r="F71" s="237" t="s">
        <v>328</v>
      </c>
      <c r="G71" s="257" t="str">
        <f t="shared" si="3"/>
        <v>?</v>
      </c>
      <c r="H71" s="236" t="s">
        <v>328</v>
      </c>
      <c r="I71" s="238" t="s">
        <v>328</v>
      </c>
      <c r="J71" s="237" t="s">
        <v>328</v>
      </c>
      <c r="K71" s="260" t="str">
        <f t="shared" si="1"/>
        <v>?</v>
      </c>
      <c r="L71" s="239" t="s">
        <v>328</v>
      </c>
      <c r="M71" s="300"/>
    </row>
    <row r="72" spans="2:13" ht="27" customHeight="1" x14ac:dyDescent="0.2">
      <c r="B72" s="461">
        <v>64</v>
      </c>
      <c r="C72" s="240" t="s">
        <v>328</v>
      </c>
      <c r="D72" s="241" t="s">
        <v>328</v>
      </c>
      <c r="E72" s="242" t="s">
        <v>328</v>
      </c>
      <c r="F72" s="243" t="s">
        <v>328</v>
      </c>
      <c r="G72" s="258" t="str">
        <f t="shared" si="3"/>
        <v>?</v>
      </c>
      <c r="H72" s="242" t="s">
        <v>328</v>
      </c>
      <c r="I72" s="244" t="s">
        <v>328</v>
      </c>
      <c r="J72" s="243" t="s">
        <v>328</v>
      </c>
      <c r="K72" s="258" t="str">
        <f t="shared" si="1"/>
        <v>?</v>
      </c>
      <c r="L72" s="245" t="s">
        <v>328</v>
      </c>
      <c r="M72" s="301"/>
    </row>
    <row r="73" spans="2:13" s="398" customFormat="1" ht="27" customHeight="1" x14ac:dyDescent="0.2">
      <c r="B73" s="460">
        <v>65</v>
      </c>
      <c r="C73" s="234" t="s">
        <v>328</v>
      </c>
      <c r="D73" s="235" t="s">
        <v>328</v>
      </c>
      <c r="E73" s="236" t="s">
        <v>328</v>
      </c>
      <c r="F73" s="237" t="s">
        <v>328</v>
      </c>
      <c r="G73" s="257" t="str">
        <f t="shared" si="3"/>
        <v>?</v>
      </c>
      <c r="H73" s="236" t="s">
        <v>328</v>
      </c>
      <c r="I73" s="238" t="s">
        <v>328</v>
      </c>
      <c r="J73" s="237" t="s">
        <v>328</v>
      </c>
      <c r="K73" s="260" t="str">
        <f t="shared" si="1"/>
        <v>?</v>
      </c>
      <c r="L73" s="239" t="s">
        <v>328</v>
      </c>
      <c r="M73" s="300"/>
    </row>
    <row r="74" spans="2:13" ht="27" customHeight="1" x14ac:dyDescent="0.2">
      <c r="B74" s="461">
        <v>66</v>
      </c>
      <c r="C74" s="240" t="s">
        <v>328</v>
      </c>
      <c r="D74" s="241" t="s">
        <v>328</v>
      </c>
      <c r="E74" s="242" t="s">
        <v>328</v>
      </c>
      <c r="F74" s="243" t="s">
        <v>328</v>
      </c>
      <c r="G74" s="258" t="str">
        <f t="shared" si="3"/>
        <v>?</v>
      </c>
      <c r="H74" s="242" t="s">
        <v>328</v>
      </c>
      <c r="I74" s="244" t="s">
        <v>328</v>
      </c>
      <c r="J74" s="243" t="s">
        <v>328</v>
      </c>
      <c r="K74" s="258" t="str">
        <f t="shared" ref="K74:K98" si="4">IF(AND(AND(AND(H74=0,I74=0,J74=0))),0,
IF(AND(AND(AND(H74=0,I74=1,J74=0))),1,
IF(AND(AND(AND(H74=0,I74=0,J74=1))),1,
IF(AND(AND(AND(H74=0,I74=1,J74=1))),1,
IF(AND(AND(AND(H74=1,I74=0,J74=0))),1,
IF(AND(AND(AND(H74=1,I74=1,J74=0))),1,
IF(AND(AND(AND(H74=1,I74=0,J74=1))),1,
IF(AND(AND(AND(H74=1,I74=1,J74=1))),1,
"?"))))))))</f>
        <v>?</v>
      </c>
      <c r="L74" s="245" t="s">
        <v>328</v>
      </c>
      <c r="M74" s="301"/>
    </row>
    <row r="75" spans="2:13" s="398" customFormat="1" ht="27" customHeight="1" x14ac:dyDescent="0.2">
      <c r="B75" s="460">
        <v>67</v>
      </c>
      <c r="C75" s="234" t="s">
        <v>328</v>
      </c>
      <c r="D75" s="235" t="s">
        <v>328</v>
      </c>
      <c r="E75" s="236" t="s">
        <v>328</v>
      </c>
      <c r="F75" s="237" t="s">
        <v>328</v>
      </c>
      <c r="G75" s="257" t="str">
        <f t="shared" si="3"/>
        <v>?</v>
      </c>
      <c r="H75" s="236" t="s">
        <v>328</v>
      </c>
      <c r="I75" s="238" t="s">
        <v>328</v>
      </c>
      <c r="J75" s="237" t="s">
        <v>328</v>
      </c>
      <c r="K75" s="260" t="str">
        <f t="shared" si="4"/>
        <v>?</v>
      </c>
      <c r="L75" s="239" t="s">
        <v>328</v>
      </c>
      <c r="M75" s="300"/>
    </row>
    <row r="76" spans="2:13" ht="27" customHeight="1" x14ac:dyDescent="0.2">
      <c r="B76" s="461">
        <v>68</v>
      </c>
      <c r="C76" s="240" t="s">
        <v>328</v>
      </c>
      <c r="D76" s="241" t="s">
        <v>328</v>
      </c>
      <c r="E76" s="242" t="s">
        <v>328</v>
      </c>
      <c r="F76" s="243" t="s">
        <v>328</v>
      </c>
      <c r="G76" s="258" t="str">
        <f t="shared" si="3"/>
        <v>?</v>
      </c>
      <c r="H76" s="242" t="s">
        <v>328</v>
      </c>
      <c r="I76" s="244" t="s">
        <v>328</v>
      </c>
      <c r="J76" s="243" t="s">
        <v>328</v>
      </c>
      <c r="K76" s="258" t="str">
        <f t="shared" si="4"/>
        <v>?</v>
      </c>
      <c r="L76" s="245" t="s">
        <v>328</v>
      </c>
      <c r="M76" s="301"/>
    </row>
    <row r="77" spans="2:13" s="398" customFormat="1" ht="27" customHeight="1" x14ac:dyDescent="0.2">
      <c r="B77" s="460">
        <v>69</v>
      </c>
      <c r="C77" s="234" t="s">
        <v>328</v>
      </c>
      <c r="D77" s="235" t="s">
        <v>328</v>
      </c>
      <c r="E77" s="236" t="s">
        <v>328</v>
      </c>
      <c r="F77" s="237" t="s">
        <v>328</v>
      </c>
      <c r="G77" s="257" t="str">
        <f t="shared" si="3"/>
        <v>?</v>
      </c>
      <c r="H77" s="236" t="s">
        <v>328</v>
      </c>
      <c r="I77" s="238" t="s">
        <v>328</v>
      </c>
      <c r="J77" s="237" t="s">
        <v>328</v>
      </c>
      <c r="K77" s="260" t="str">
        <f t="shared" si="4"/>
        <v>?</v>
      </c>
      <c r="L77" s="239" t="s">
        <v>328</v>
      </c>
      <c r="M77" s="300"/>
    </row>
    <row r="78" spans="2:13" ht="27" customHeight="1" x14ac:dyDescent="0.2">
      <c r="B78" s="461">
        <v>70</v>
      </c>
      <c r="C78" s="240" t="s">
        <v>328</v>
      </c>
      <c r="D78" s="241" t="s">
        <v>328</v>
      </c>
      <c r="E78" s="242" t="s">
        <v>328</v>
      </c>
      <c r="F78" s="243" t="s">
        <v>328</v>
      </c>
      <c r="G78" s="258" t="str">
        <f t="shared" si="3"/>
        <v>?</v>
      </c>
      <c r="H78" s="242" t="s">
        <v>328</v>
      </c>
      <c r="I78" s="244" t="s">
        <v>328</v>
      </c>
      <c r="J78" s="243" t="s">
        <v>328</v>
      </c>
      <c r="K78" s="258" t="str">
        <f t="shared" si="4"/>
        <v>?</v>
      </c>
      <c r="L78" s="245" t="s">
        <v>328</v>
      </c>
      <c r="M78" s="301"/>
    </row>
    <row r="79" spans="2:13" s="398" customFormat="1" ht="27" customHeight="1" x14ac:dyDescent="0.2">
      <c r="B79" s="460">
        <v>71</v>
      </c>
      <c r="C79" s="234" t="s">
        <v>328</v>
      </c>
      <c r="D79" s="235" t="s">
        <v>328</v>
      </c>
      <c r="E79" s="236" t="s">
        <v>328</v>
      </c>
      <c r="F79" s="237" t="s">
        <v>328</v>
      </c>
      <c r="G79" s="257" t="str">
        <f t="shared" si="3"/>
        <v>?</v>
      </c>
      <c r="H79" s="236" t="s">
        <v>328</v>
      </c>
      <c r="I79" s="238" t="s">
        <v>328</v>
      </c>
      <c r="J79" s="237" t="s">
        <v>328</v>
      </c>
      <c r="K79" s="260" t="str">
        <f t="shared" si="4"/>
        <v>?</v>
      </c>
      <c r="L79" s="239" t="s">
        <v>328</v>
      </c>
      <c r="M79" s="300"/>
    </row>
    <row r="80" spans="2:13" ht="27" customHeight="1" x14ac:dyDescent="0.2">
      <c r="B80" s="461">
        <v>72</v>
      </c>
      <c r="C80" s="240" t="s">
        <v>328</v>
      </c>
      <c r="D80" s="241" t="s">
        <v>328</v>
      </c>
      <c r="E80" s="242" t="s">
        <v>328</v>
      </c>
      <c r="F80" s="243" t="s">
        <v>328</v>
      </c>
      <c r="G80" s="258" t="str">
        <f t="shared" si="3"/>
        <v>?</v>
      </c>
      <c r="H80" s="242" t="s">
        <v>328</v>
      </c>
      <c r="I80" s="244" t="s">
        <v>328</v>
      </c>
      <c r="J80" s="243" t="s">
        <v>328</v>
      </c>
      <c r="K80" s="258" t="str">
        <f t="shared" si="4"/>
        <v>?</v>
      </c>
      <c r="L80" s="245" t="s">
        <v>328</v>
      </c>
      <c r="M80" s="301"/>
    </row>
    <row r="81" spans="1:13" s="398" customFormat="1" ht="27" customHeight="1" x14ac:dyDescent="0.2">
      <c r="B81" s="460">
        <v>73</v>
      </c>
      <c r="C81" s="234" t="s">
        <v>328</v>
      </c>
      <c r="D81" s="235" t="s">
        <v>328</v>
      </c>
      <c r="E81" s="236" t="s">
        <v>328</v>
      </c>
      <c r="F81" s="237" t="s">
        <v>328</v>
      </c>
      <c r="G81" s="257" t="str">
        <f t="shared" si="3"/>
        <v>?</v>
      </c>
      <c r="H81" s="236" t="s">
        <v>328</v>
      </c>
      <c r="I81" s="238" t="s">
        <v>328</v>
      </c>
      <c r="J81" s="237" t="s">
        <v>328</v>
      </c>
      <c r="K81" s="260" t="str">
        <f t="shared" si="4"/>
        <v>?</v>
      </c>
      <c r="L81" s="239" t="s">
        <v>328</v>
      </c>
      <c r="M81" s="300"/>
    </row>
    <row r="82" spans="1:13" ht="27" customHeight="1" x14ac:dyDescent="0.2">
      <c r="B82" s="461">
        <v>74</v>
      </c>
      <c r="C82" s="240" t="s">
        <v>328</v>
      </c>
      <c r="D82" s="241" t="s">
        <v>328</v>
      </c>
      <c r="E82" s="242" t="s">
        <v>328</v>
      </c>
      <c r="F82" s="243" t="s">
        <v>328</v>
      </c>
      <c r="G82" s="258" t="str">
        <f t="shared" si="3"/>
        <v>?</v>
      </c>
      <c r="H82" s="242" t="s">
        <v>328</v>
      </c>
      <c r="I82" s="244" t="s">
        <v>328</v>
      </c>
      <c r="J82" s="243" t="s">
        <v>328</v>
      </c>
      <c r="K82" s="258" t="str">
        <f t="shared" si="4"/>
        <v>?</v>
      </c>
      <c r="L82" s="245" t="s">
        <v>328</v>
      </c>
      <c r="M82" s="301"/>
    </row>
    <row r="83" spans="1:13" s="398" customFormat="1" ht="27" customHeight="1" x14ac:dyDescent="0.2">
      <c r="B83" s="460">
        <v>75</v>
      </c>
      <c r="C83" s="234" t="s">
        <v>328</v>
      </c>
      <c r="D83" s="235" t="s">
        <v>328</v>
      </c>
      <c r="E83" s="236" t="s">
        <v>328</v>
      </c>
      <c r="F83" s="237" t="s">
        <v>328</v>
      </c>
      <c r="G83" s="257" t="str">
        <f>IF(AND(E83=0,F83=0),0,
IF(AND(E83=0,F83=1),1,
IF(AND(E83=1,F83=0),1,
IF(AND(E83=1,F83=1),1,
"?"))))</f>
        <v>?</v>
      </c>
      <c r="H83" s="236" t="s">
        <v>328</v>
      </c>
      <c r="I83" s="238" t="s">
        <v>328</v>
      </c>
      <c r="J83" s="237" t="s">
        <v>328</v>
      </c>
      <c r="K83" s="260" t="str">
        <f t="shared" si="4"/>
        <v>?</v>
      </c>
      <c r="L83" s="239" t="s">
        <v>328</v>
      </c>
      <c r="M83" s="300"/>
    </row>
    <row r="84" spans="1:13" ht="27" customHeight="1" x14ac:dyDescent="0.2">
      <c r="B84" s="461">
        <v>76</v>
      </c>
      <c r="C84" s="240" t="s">
        <v>328</v>
      </c>
      <c r="D84" s="241" t="s">
        <v>328</v>
      </c>
      <c r="E84" s="242" t="s">
        <v>328</v>
      </c>
      <c r="F84" s="243" t="s">
        <v>328</v>
      </c>
      <c r="G84" s="258" t="str">
        <f>IF(AND(E84=0,F84=0),0,
IF(AND(E84=0,F84=1),1,
IF(AND(E84=1,F84=0),1,
IF(AND(E84=1,F84=1),1,
"?"))))</f>
        <v>?</v>
      </c>
      <c r="H84" s="242" t="s">
        <v>328</v>
      </c>
      <c r="I84" s="244" t="s">
        <v>328</v>
      </c>
      <c r="J84" s="243" t="s">
        <v>328</v>
      </c>
      <c r="K84" s="258" t="str">
        <f t="shared" si="4"/>
        <v>?</v>
      </c>
      <c r="L84" s="245" t="s">
        <v>328</v>
      </c>
      <c r="M84" s="301"/>
    </row>
    <row r="85" spans="1:13" s="398" customFormat="1" ht="27" customHeight="1" x14ac:dyDescent="0.2">
      <c r="B85" s="460">
        <v>77</v>
      </c>
      <c r="C85" s="234" t="s">
        <v>328</v>
      </c>
      <c r="D85" s="235" t="s">
        <v>328</v>
      </c>
      <c r="E85" s="236" t="s">
        <v>328</v>
      </c>
      <c r="F85" s="237" t="s">
        <v>328</v>
      </c>
      <c r="G85" s="257" t="str">
        <f t="shared" ref="G85:G98" si="5">IF(AND(E85=0,F85=0),0,
IF(AND(E85=0,F85=1),1,
IF(AND(E85=1,F85=0),1,
IF(AND(E85=1,F85=1),1,
"?"))))</f>
        <v>?</v>
      </c>
      <c r="H85" s="236" t="s">
        <v>328</v>
      </c>
      <c r="I85" s="238" t="s">
        <v>328</v>
      </c>
      <c r="J85" s="237" t="s">
        <v>328</v>
      </c>
      <c r="K85" s="260" t="str">
        <f t="shared" si="4"/>
        <v>?</v>
      </c>
      <c r="L85" s="239" t="s">
        <v>328</v>
      </c>
      <c r="M85" s="300"/>
    </row>
    <row r="86" spans="1:13" ht="27" customHeight="1" x14ac:dyDescent="0.2">
      <c r="B86" s="461">
        <v>78</v>
      </c>
      <c r="C86" s="240" t="s">
        <v>328</v>
      </c>
      <c r="D86" s="241" t="s">
        <v>328</v>
      </c>
      <c r="E86" s="242" t="s">
        <v>328</v>
      </c>
      <c r="F86" s="243" t="s">
        <v>328</v>
      </c>
      <c r="G86" s="258" t="str">
        <f t="shared" si="5"/>
        <v>?</v>
      </c>
      <c r="H86" s="242" t="s">
        <v>328</v>
      </c>
      <c r="I86" s="244" t="s">
        <v>328</v>
      </c>
      <c r="J86" s="243" t="s">
        <v>328</v>
      </c>
      <c r="K86" s="258" t="str">
        <f t="shared" si="4"/>
        <v>?</v>
      </c>
      <c r="L86" s="245" t="s">
        <v>328</v>
      </c>
      <c r="M86" s="301"/>
    </row>
    <row r="87" spans="1:13" s="398" customFormat="1" ht="27" customHeight="1" x14ac:dyDescent="0.2">
      <c r="B87" s="460">
        <v>79</v>
      </c>
      <c r="C87" s="234" t="s">
        <v>328</v>
      </c>
      <c r="D87" s="235" t="s">
        <v>328</v>
      </c>
      <c r="E87" s="236" t="s">
        <v>328</v>
      </c>
      <c r="F87" s="237" t="s">
        <v>328</v>
      </c>
      <c r="G87" s="257" t="str">
        <f t="shared" si="5"/>
        <v>?</v>
      </c>
      <c r="H87" s="236" t="s">
        <v>328</v>
      </c>
      <c r="I87" s="238" t="s">
        <v>328</v>
      </c>
      <c r="J87" s="237" t="s">
        <v>328</v>
      </c>
      <c r="K87" s="260" t="str">
        <f t="shared" si="4"/>
        <v>?</v>
      </c>
      <c r="L87" s="239" t="s">
        <v>328</v>
      </c>
      <c r="M87" s="300"/>
    </row>
    <row r="88" spans="1:13" ht="27" customHeight="1" x14ac:dyDescent="0.2">
      <c r="A88" s="478"/>
      <c r="B88" s="461">
        <v>80</v>
      </c>
      <c r="C88" s="240" t="s">
        <v>328</v>
      </c>
      <c r="D88" s="241" t="s">
        <v>328</v>
      </c>
      <c r="E88" s="242" t="s">
        <v>328</v>
      </c>
      <c r="F88" s="243" t="s">
        <v>328</v>
      </c>
      <c r="G88" s="258" t="str">
        <f t="shared" si="5"/>
        <v>?</v>
      </c>
      <c r="H88" s="242" t="s">
        <v>328</v>
      </c>
      <c r="I88" s="244" t="s">
        <v>328</v>
      </c>
      <c r="J88" s="243" t="s">
        <v>328</v>
      </c>
      <c r="K88" s="258" t="str">
        <f t="shared" si="4"/>
        <v>?</v>
      </c>
      <c r="L88" s="245" t="s">
        <v>328</v>
      </c>
      <c r="M88" s="301"/>
    </row>
    <row r="89" spans="1:13" s="398" customFormat="1" ht="27" customHeight="1" x14ac:dyDescent="0.2">
      <c r="B89" s="460">
        <v>81</v>
      </c>
      <c r="C89" s="234" t="s">
        <v>328</v>
      </c>
      <c r="D89" s="235" t="s">
        <v>328</v>
      </c>
      <c r="E89" s="236" t="s">
        <v>328</v>
      </c>
      <c r="F89" s="237" t="s">
        <v>328</v>
      </c>
      <c r="G89" s="257" t="str">
        <f t="shared" si="5"/>
        <v>?</v>
      </c>
      <c r="H89" s="236" t="s">
        <v>328</v>
      </c>
      <c r="I89" s="238" t="s">
        <v>328</v>
      </c>
      <c r="J89" s="237" t="s">
        <v>328</v>
      </c>
      <c r="K89" s="260" t="str">
        <f t="shared" si="4"/>
        <v>?</v>
      </c>
      <c r="L89" s="239" t="s">
        <v>328</v>
      </c>
      <c r="M89" s="300"/>
    </row>
    <row r="90" spans="1:13" ht="27" customHeight="1" x14ac:dyDescent="0.2">
      <c r="A90" s="478"/>
      <c r="B90" s="461">
        <v>82</v>
      </c>
      <c r="C90" s="240" t="s">
        <v>328</v>
      </c>
      <c r="D90" s="241" t="s">
        <v>328</v>
      </c>
      <c r="E90" s="242" t="s">
        <v>328</v>
      </c>
      <c r="F90" s="243" t="s">
        <v>328</v>
      </c>
      <c r="G90" s="258" t="str">
        <f t="shared" si="5"/>
        <v>?</v>
      </c>
      <c r="H90" s="242" t="s">
        <v>328</v>
      </c>
      <c r="I90" s="244" t="s">
        <v>328</v>
      </c>
      <c r="J90" s="243" t="s">
        <v>328</v>
      </c>
      <c r="K90" s="258" t="str">
        <f t="shared" si="4"/>
        <v>?</v>
      </c>
      <c r="L90" s="245" t="s">
        <v>328</v>
      </c>
      <c r="M90" s="301"/>
    </row>
    <row r="91" spans="1:13" s="398" customFormat="1" ht="27" customHeight="1" x14ac:dyDescent="0.2">
      <c r="A91" s="479"/>
      <c r="B91" s="460">
        <v>83</v>
      </c>
      <c r="C91" s="234" t="s">
        <v>328</v>
      </c>
      <c r="D91" s="235" t="s">
        <v>328</v>
      </c>
      <c r="E91" s="236" t="s">
        <v>328</v>
      </c>
      <c r="F91" s="237" t="s">
        <v>328</v>
      </c>
      <c r="G91" s="257" t="str">
        <f t="shared" si="5"/>
        <v>?</v>
      </c>
      <c r="H91" s="236" t="s">
        <v>328</v>
      </c>
      <c r="I91" s="238" t="s">
        <v>328</v>
      </c>
      <c r="J91" s="237" t="s">
        <v>328</v>
      </c>
      <c r="K91" s="260" t="str">
        <f t="shared" si="4"/>
        <v>?</v>
      </c>
      <c r="L91" s="239" t="s">
        <v>328</v>
      </c>
      <c r="M91" s="300"/>
    </row>
    <row r="92" spans="1:13" ht="27" customHeight="1" x14ac:dyDescent="0.2">
      <c r="B92" s="461">
        <v>84</v>
      </c>
      <c r="C92" s="240" t="s">
        <v>328</v>
      </c>
      <c r="D92" s="241" t="s">
        <v>328</v>
      </c>
      <c r="E92" s="242" t="s">
        <v>328</v>
      </c>
      <c r="F92" s="243" t="s">
        <v>328</v>
      </c>
      <c r="G92" s="258" t="str">
        <f t="shared" si="5"/>
        <v>?</v>
      </c>
      <c r="H92" s="242" t="s">
        <v>328</v>
      </c>
      <c r="I92" s="244" t="s">
        <v>328</v>
      </c>
      <c r="J92" s="243" t="s">
        <v>328</v>
      </c>
      <c r="K92" s="258" t="str">
        <f t="shared" si="4"/>
        <v>?</v>
      </c>
      <c r="L92" s="245" t="s">
        <v>328</v>
      </c>
      <c r="M92" s="301"/>
    </row>
    <row r="93" spans="1:13" s="398" customFormat="1" ht="27" customHeight="1" x14ac:dyDescent="0.2">
      <c r="B93" s="460">
        <v>85</v>
      </c>
      <c r="C93" s="234" t="s">
        <v>328</v>
      </c>
      <c r="D93" s="235" t="s">
        <v>328</v>
      </c>
      <c r="E93" s="236" t="s">
        <v>328</v>
      </c>
      <c r="F93" s="237" t="s">
        <v>328</v>
      </c>
      <c r="G93" s="257" t="str">
        <f t="shared" si="5"/>
        <v>?</v>
      </c>
      <c r="H93" s="236" t="s">
        <v>328</v>
      </c>
      <c r="I93" s="238" t="s">
        <v>328</v>
      </c>
      <c r="J93" s="237" t="s">
        <v>328</v>
      </c>
      <c r="K93" s="260" t="str">
        <f t="shared" si="4"/>
        <v>?</v>
      </c>
      <c r="L93" s="239" t="s">
        <v>328</v>
      </c>
      <c r="M93" s="300"/>
    </row>
    <row r="94" spans="1:13" ht="27" customHeight="1" x14ac:dyDescent="0.2">
      <c r="B94" s="461">
        <v>86</v>
      </c>
      <c r="C94" s="240" t="s">
        <v>328</v>
      </c>
      <c r="D94" s="241" t="s">
        <v>328</v>
      </c>
      <c r="E94" s="242" t="s">
        <v>328</v>
      </c>
      <c r="F94" s="243" t="s">
        <v>328</v>
      </c>
      <c r="G94" s="258" t="str">
        <f t="shared" si="5"/>
        <v>?</v>
      </c>
      <c r="H94" s="242" t="s">
        <v>328</v>
      </c>
      <c r="I94" s="244" t="s">
        <v>328</v>
      </c>
      <c r="J94" s="243" t="s">
        <v>328</v>
      </c>
      <c r="K94" s="258" t="str">
        <f t="shared" si="4"/>
        <v>?</v>
      </c>
      <c r="L94" s="245" t="s">
        <v>328</v>
      </c>
      <c r="M94" s="301"/>
    </row>
    <row r="95" spans="1:13" s="398" customFormat="1" ht="27" customHeight="1" x14ac:dyDescent="0.2">
      <c r="B95" s="460">
        <v>87</v>
      </c>
      <c r="C95" s="234" t="s">
        <v>328</v>
      </c>
      <c r="D95" s="235" t="s">
        <v>328</v>
      </c>
      <c r="E95" s="236" t="s">
        <v>328</v>
      </c>
      <c r="F95" s="237" t="s">
        <v>328</v>
      </c>
      <c r="G95" s="257" t="str">
        <f t="shared" si="5"/>
        <v>?</v>
      </c>
      <c r="H95" s="236" t="s">
        <v>328</v>
      </c>
      <c r="I95" s="238" t="s">
        <v>328</v>
      </c>
      <c r="J95" s="237" t="s">
        <v>328</v>
      </c>
      <c r="K95" s="260" t="str">
        <f t="shared" si="4"/>
        <v>?</v>
      </c>
      <c r="L95" s="239" t="s">
        <v>328</v>
      </c>
      <c r="M95" s="300"/>
    </row>
    <row r="96" spans="1:13" ht="27" customHeight="1" x14ac:dyDescent="0.2">
      <c r="B96" s="461">
        <v>88</v>
      </c>
      <c r="C96" s="240" t="s">
        <v>328</v>
      </c>
      <c r="D96" s="241" t="s">
        <v>328</v>
      </c>
      <c r="E96" s="242" t="s">
        <v>328</v>
      </c>
      <c r="F96" s="243" t="s">
        <v>328</v>
      </c>
      <c r="G96" s="258" t="str">
        <f t="shared" si="5"/>
        <v>?</v>
      </c>
      <c r="H96" s="242" t="s">
        <v>328</v>
      </c>
      <c r="I96" s="244" t="s">
        <v>328</v>
      </c>
      <c r="J96" s="243" t="s">
        <v>328</v>
      </c>
      <c r="K96" s="258" t="str">
        <f t="shared" si="4"/>
        <v>?</v>
      </c>
      <c r="L96" s="245" t="s">
        <v>328</v>
      </c>
      <c r="M96" s="301"/>
    </row>
    <row r="97" spans="2:13" s="398" customFormat="1" ht="27" customHeight="1" x14ac:dyDescent="0.2">
      <c r="B97" s="476">
        <v>89</v>
      </c>
      <c r="C97" s="234" t="s">
        <v>328</v>
      </c>
      <c r="D97" s="235" t="s">
        <v>328</v>
      </c>
      <c r="E97" s="236" t="s">
        <v>328</v>
      </c>
      <c r="F97" s="237" t="s">
        <v>328</v>
      </c>
      <c r="G97" s="257" t="str">
        <f t="shared" si="5"/>
        <v>?</v>
      </c>
      <c r="H97" s="236" t="s">
        <v>328</v>
      </c>
      <c r="I97" s="238" t="s">
        <v>328</v>
      </c>
      <c r="J97" s="237" t="s">
        <v>328</v>
      </c>
      <c r="K97" s="260" t="str">
        <f t="shared" si="4"/>
        <v>?</v>
      </c>
      <c r="L97" s="239" t="s">
        <v>328</v>
      </c>
      <c r="M97" s="300"/>
    </row>
    <row r="98" spans="2:13" ht="27" customHeight="1" thickBot="1" x14ac:dyDescent="0.25">
      <c r="B98" s="480">
        <v>90</v>
      </c>
      <c r="C98" s="246" t="s">
        <v>328</v>
      </c>
      <c r="D98" s="247" t="s">
        <v>328</v>
      </c>
      <c r="E98" s="248" t="s">
        <v>328</v>
      </c>
      <c r="F98" s="249" t="s">
        <v>328</v>
      </c>
      <c r="G98" s="259" t="str">
        <f t="shared" si="5"/>
        <v>?</v>
      </c>
      <c r="H98" s="248" t="s">
        <v>328</v>
      </c>
      <c r="I98" s="250" t="s">
        <v>328</v>
      </c>
      <c r="J98" s="249" t="s">
        <v>328</v>
      </c>
      <c r="K98" s="259" t="str">
        <f t="shared" si="4"/>
        <v>?</v>
      </c>
      <c r="L98" s="251" t="s">
        <v>328</v>
      </c>
      <c r="M98" s="302"/>
    </row>
  </sheetData>
  <sheetProtection algorithmName="SHA-512" hashValue="totR9T2aIWADzLMcTlvIpeRPSUOOn2Cth7f49DEKLzIlqU3Y1RHfSdu+Wds7vcewGdL4M3v/17vhz2jpbnmZFg==" saltValue="VBAoOh7pXV/GstWj2SKwMg==" spinCount="100000" sheet="1" objects="1" scenarios="1"/>
  <mergeCells count="11">
    <mergeCell ref="M6:M8"/>
    <mergeCell ref="B6:B8"/>
    <mergeCell ref="E7:F7"/>
    <mergeCell ref="H7:J7"/>
    <mergeCell ref="L7:L8"/>
    <mergeCell ref="E6:G6"/>
    <mergeCell ref="H6:K6"/>
    <mergeCell ref="C6:C8"/>
    <mergeCell ref="G7:G8"/>
    <mergeCell ref="K7:K8"/>
    <mergeCell ref="D6:D8"/>
  </mergeCells>
  <hyperlinks>
    <hyperlink ref="E6:G6" location="KTBL1" display="KTBL1" xr:uid="{00000000-0004-0000-0200-000001000000}"/>
    <hyperlink ref="H6:K6" location="KTBL1" display="KTBL1" xr:uid="{00000000-0004-0000-0200-000002000000}"/>
    <hyperlink ref="L6" location="KTBL1" display="KTBL1" xr:uid="{00000000-0004-0000-0200-000003000000}"/>
  </hyperlinks>
  <pageMargins left="0.7" right="0.7" top="0.78740157499999996" bottom="0.78740157499999996" header="0.3" footer="0.3"/>
  <pageSetup paperSize="9" scale="43" fitToHeight="0" orientation="landscape" r:id="rId1"/>
  <headerFooter>
    <oddHeader xml:space="preserve">&amp;L&amp;"Tahoma,Fett"&amp;36Tierwohl-Tool Milchvieh Hessen
&amp;K05+000ERFASSUNGSBOGEN TIERBEURTEILUNG&amp;"-,Standard"&amp;K01+000
&amp;R
</oddHeader>
    <oddFooter>&amp;C&amp;"Helvetica,Standard"EIP Agri - Tierwohl Milchvieh Hessen&amp;R&amp;"Helvetica,Standard" Erfassungsbogen TIERBEURTEILUNG</oddFooter>
  </headerFooter>
  <rowBreaks count="2" manualBreakCount="2">
    <brk id="38" max="12" man="1"/>
    <brk id="78"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theme="8"/>
  </sheetPr>
  <dimension ref="A4:G44"/>
  <sheetViews>
    <sheetView zoomScaleNormal="100" zoomScaleSheetLayoutView="55" workbookViewId="0">
      <pane ySplit="12" topLeftCell="A13" activePane="bottomLeft" state="frozen"/>
      <selection activeCell="E17" sqref="E17"/>
      <selection pane="bottomLeft" activeCell="F17" sqref="F17"/>
    </sheetView>
  </sheetViews>
  <sheetFormatPr baseColWidth="10" defaultColWidth="11.42578125" defaultRowHeight="14.25" x14ac:dyDescent="0.2"/>
  <cols>
    <col min="1" max="1" width="3.5703125" style="22" customWidth="1"/>
    <col min="2" max="2" width="32.140625" style="22" customWidth="1"/>
    <col min="3" max="3" width="36.85546875" style="22" customWidth="1"/>
    <col min="4" max="4" width="34.85546875" style="22" customWidth="1"/>
    <col min="5" max="5" width="54.140625" style="22" customWidth="1"/>
    <col min="6" max="6" width="33.42578125" style="23" customWidth="1"/>
    <col min="7" max="7" width="78.140625" style="22" customWidth="1"/>
    <col min="8" max="16384" width="11.42578125" style="22"/>
  </cols>
  <sheetData>
    <row r="4" spans="2:7" ht="23.25" x14ac:dyDescent="0.35">
      <c r="B4" s="19"/>
    </row>
    <row r="5" spans="2:7" ht="23.25" x14ac:dyDescent="0.35">
      <c r="B5" s="19"/>
    </row>
    <row r="6" spans="2:7" ht="21" customHeight="1" x14ac:dyDescent="0.35">
      <c r="B6" s="24" t="s">
        <v>115</v>
      </c>
      <c r="F6" s="668" t="s">
        <v>106</v>
      </c>
    </row>
    <row r="7" spans="2:7" ht="18" customHeight="1" x14ac:dyDescent="0.2">
      <c r="F7" s="668"/>
    </row>
    <row r="8" spans="2:7" x14ac:dyDescent="0.2">
      <c r="F8" s="668"/>
    </row>
    <row r="9" spans="2:7" ht="14.25" customHeight="1" x14ac:dyDescent="0.2"/>
    <row r="11" spans="2:7" ht="15" thickBot="1" x14ac:dyDescent="0.25"/>
    <row r="12" spans="2:7" s="20" customFormat="1" ht="18.75" thickBot="1" x14ac:dyDescent="0.3">
      <c r="B12" s="25" t="s">
        <v>11</v>
      </c>
      <c r="C12" s="21" t="s">
        <v>1</v>
      </c>
      <c r="D12" s="21" t="s">
        <v>10</v>
      </c>
      <c r="E12" s="21" t="s">
        <v>363</v>
      </c>
      <c r="F12" s="3" t="s">
        <v>24</v>
      </c>
      <c r="G12" s="9" t="s">
        <v>22</v>
      </c>
    </row>
    <row r="13" spans="2:7" ht="57" x14ac:dyDescent="0.2">
      <c r="B13" s="671" t="s">
        <v>81</v>
      </c>
      <c r="C13" s="14" t="s">
        <v>7</v>
      </c>
      <c r="D13" s="4" t="s">
        <v>23</v>
      </c>
      <c r="E13" s="58" t="s">
        <v>172</v>
      </c>
      <c r="F13" s="481"/>
      <c r="G13" s="63" t="s">
        <v>237</v>
      </c>
    </row>
    <row r="14" spans="2:7" ht="19.5" customHeight="1" x14ac:dyDescent="0.2">
      <c r="B14" s="672"/>
      <c r="C14" s="673" t="s">
        <v>273</v>
      </c>
      <c r="D14" s="106" t="s">
        <v>6</v>
      </c>
      <c r="E14" s="106" t="s">
        <v>361</v>
      </c>
      <c r="F14" s="482"/>
      <c r="G14" s="109" t="s">
        <v>362</v>
      </c>
    </row>
    <row r="15" spans="2:7" ht="19.5" customHeight="1" x14ac:dyDescent="0.2">
      <c r="B15" s="672"/>
      <c r="C15" s="674"/>
      <c r="D15" s="112" t="s">
        <v>274</v>
      </c>
      <c r="E15" s="107" t="s">
        <v>367</v>
      </c>
      <c r="F15" s="483"/>
      <c r="G15" s="108"/>
    </row>
    <row r="16" spans="2:7" ht="18" customHeight="1" x14ac:dyDescent="0.2">
      <c r="B16" s="672"/>
      <c r="C16" s="673" t="s">
        <v>84</v>
      </c>
      <c r="D16" s="5" t="s">
        <v>15</v>
      </c>
      <c r="E16" s="78" t="s">
        <v>31</v>
      </c>
      <c r="F16" s="482"/>
      <c r="G16" s="28"/>
    </row>
    <row r="17" spans="2:7" ht="18" x14ac:dyDescent="0.2">
      <c r="B17" s="672"/>
      <c r="C17" s="674"/>
      <c r="D17" s="6"/>
      <c r="E17" s="79" t="s">
        <v>32</v>
      </c>
      <c r="F17" s="484"/>
      <c r="G17" s="17"/>
    </row>
    <row r="18" spans="2:7" ht="18" x14ac:dyDescent="0.2">
      <c r="B18" s="672"/>
      <c r="C18" s="674"/>
      <c r="D18" s="6" t="s">
        <v>57</v>
      </c>
      <c r="E18" s="79" t="s">
        <v>272</v>
      </c>
      <c r="F18" s="485"/>
      <c r="G18" s="34" t="s">
        <v>117</v>
      </c>
    </row>
    <row r="19" spans="2:7" ht="18" x14ac:dyDescent="0.25">
      <c r="B19" s="303"/>
      <c r="C19" s="674"/>
      <c r="D19" s="6" t="s">
        <v>183</v>
      </c>
      <c r="E19" s="79" t="s">
        <v>201</v>
      </c>
      <c r="F19" s="485"/>
      <c r="G19" s="34"/>
    </row>
    <row r="20" spans="2:7" ht="18.75" x14ac:dyDescent="0.2">
      <c r="B20" s="31" t="str">
        <f>'1. Eingabe TIERBEURTEILUNG'!$B$8</f>
        <v>gesamte Herde</v>
      </c>
      <c r="C20" s="675"/>
      <c r="D20" s="12" t="s">
        <v>173</v>
      </c>
      <c r="E20" s="11" t="s">
        <v>271</v>
      </c>
      <c r="F20" s="486"/>
      <c r="G20" s="13"/>
    </row>
    <row r="21" spans="2:7" ht="28.5" x14ac:dyDescent="0.2">
      <c r="B21" s="29"/>
      <c r="C21" s="676" t="s">
        <v>83</v>
      </c>
      <c r="D21" s="669" t="s">
        <v>83</v>
      </c>
      <c r="E21" s="76" t="s">
        <v>89</v>
      </c>
      <c r="F21" s="487"/>
      <c r="G21" s="77" t="s">
        <v>200</v>
      </c>
    </row>
    <row r="22" spans="2:7" ht="28.5" x14ac:dyDescent="0.2">
      <c r="B22" s="29"/>
      <c r="C22" s="677"/>
      <c r="D22" s="670"/>
      <c r="E22" s="1" t="s">
        <v>87</v>
      </c>
      <c r="F22" s="488"/>
      <c r="G22" s="32" t="s">
        <v>116</v>
      </c>
    </row>
    <row r="23" spans="2:7" ht="102" x14ac:dyDescent="0.2">
      <c r="B23" s="29"/>
      <c r="C23" s="677"/>
      <c r="D23" s="10" t="s">
        <v>138</v>
      </c>
      <c r="E23" s="2" t="s">
        <v>86</v>
      </c>
      <c r="F23" s="489"/>
      <c r="G23" s="35" t="s">
        <v>127</v>
      </c>
    </row>
    <row r="24" spans="2:7" ht="100.5" thickBot="1" x14ac:dyDescent="0.25">
      <c r="B24" s="30"/>
      <c r="C24" s="678"/>
      <c r="D24" s="15" t="s">
        <v>139</v>
      </c>
      <c r="E24" s="16" t="s">
        <v>88</v>
      </c>
      <c r="F24" s="490"/>
      <c r="G24" s="44" t="s">
        <v>118</v>
      </c>
    </row>
    <row r="43" spans="1:2" x14ac:dyDescent="0.2">
      <c r="A43" s="50" t="e">
        <f>'1. Eingabe TIERBEURTEILUNG'!#REF!</f>
        <v>#REF!</v>
      </c>
    </row>
    <row r="44" spans="1:2" x14ac:dyDescent="0.2">
      <c r="B44" s="50"/>
    </row>
  </sheetData>
  <sheetProtection algorithmName="SHA-512" hashValue="78rfC3VEgbEtRPnrviQLlv3gCj4QFEsxS25EucolQ0buedXeQDbSaTxePMScDVG36VMdae7slPbwgM43wjU7hA==" saltValue="aoz+Zi0x0/X03CVMJHCdQQ==" spinCount="100000" sheet="1" objects="1" scenarios="1"/>
  <protectedRanges>
    <protectedRange sqref="F13:F24" name="Bereich1"/>
  </protectedRanges>
  <mergeCells count="6">
    <mergeCell ref="F6:F8"/>
    <mergeCell ref="D21:D22"/>
    <mergeCell ref="B13:B18"/>
    <mergeCell ref="C14:C15"/>
    <mergeCell ref="C16:C20"/>
    <mergeCell ref="C21:C24"/>
  </mergeCells>
  <dataValidations count="1">
    <dataValidation type="list" allowBlank="1" showInputMessage="1" showErrorMessage="1" sqref="C11" xr:uid="{00000000-0002-0000-0300-000000000000}">
      <formula1>$C$8:$D$8</formula1>
    </dataValidation>
  </dataValidations>
  <pageMargins left="0.7" right="0.7" top="0.78740157499999996" bottom="0.78740157499999996" header="0.3" footer="0.3"/>
  <pageSetup paperSize="9" scale="48" orientation="landscape" r:id="rId1"/>
  <headerFooter>
    <oddFooter xml:space="preserve">&amp;C&amp;"Helvetica,Standard"Netzwerk Pilotbetriebe - Tierwohl-Tool Milchvieh&amp;R&amp;"Helvetica,Standard"Eingabe HALTUNG UND MANAGEMENT - Seite 4 </oddFooter>
  </headerFooter>
  <drawing r:id="rId2"/>
  <extLst>
    <ext xmlns:x14="http://schemas.microsoft.com/office/spreadsheetml/2009/9/main" uri="{CCE6A557-97BC-4b89-ADB6-D9C93CAAB3DF}">
      <x14:dataValidations xmlns:xm="http://schemas.microsoft.com/office/excel/2006/main" count="4">
        <x14:dataValidation type="list" operator="lessThan" allowBlank="1" showInputMessage="1" showErrorMessage="1" xr:uid="{00000000-0002-0000-0300-000001000000}">
          <x14:formula1>
            <xm:f>hintergrunddaten!$F$11:$I$11</xm:f>
          </x14:formula1>
          <xm:sqref>F15</xm:sqref>
        </x14:dataValidation>
        <x14:dataValidation type="list" allowBlank="1" showInputMessage="1" showErrorMessage="1" xr:uid="{C4FA4B00-73C4-4243-BE56-BF225DE60973}">
          <x14:formula1>
            <xm:f>hintergrunddaten!$F$3:$H$3</xm:f>
          </x14:formula1>
          <xm:sqref>F19</xm:sqref>
        </x14:dataValidation>
        <x14:dataValidation type="list" allowBlank="1" showInputMessage="1" showErrorMessage="1" xr:uid="{00000000-0002-0000-0300-000003000000}">
          <x14:formula1>
            <xm:f>hintergrunddaten!$F$10:$J$10</xm:f>
          </x14:formula1>
          <xm:sqref>F13</xm:sqref>
        </x14:dataValidation>
        <x14:dataValidation type="list" allowBlank="1" showInputMessage="1" showErrorMessage="1" xr:uid="{00000000-0002-0000-0300-000004000000}">
          <x14:formula1>
            <xm:f>hintergrunddaten!$F$12:$H$12</xm:f>
          </x14:formula1>
          <xm:sqref>F20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0" tint="-0.34998626667073579"/>
  </sheetPr>
  <dimension ref="A4:J49"/>
  <sheetViews>
    <sheetView topLeftCell="A19" zoomScaleNormal="100" zoomScaleSheetLayoutView="98" workbookViewId="0">
      <selection activeCell="F29" sqref="F29"/>
    </sheetView>
  </sheetViews>
  <sheetFormatPr baseColWidth="10" defaultColWidth="11.42578125" defaultRowHeight="14.25" x14ac:dyDescent="0.2"/>
  <cols>
    <col min="1" max="1" width="3.5703125" style="491" customWidth="1"/>
    <col min="2" max="2" width="23" style="491" customWidth="1"/>
    <col min="3" max="3" width="24.7109375" style="491" customWidth="1"/>
    <col min="4" max="4" width="25.85546875" style="492" customWidth="1"/>
    <col min="5" max="5" width="26.85546875" style="491" customWidth="1"/>
    <col min="6" max="6" width="29.28515625" style="491" customWidth="1"/>
    <col min="7" max="7" width="28.85546875" style="491" customWidth="1"/>
    <col min="8" max="8" width="29.5703125" style="491" customWidth="1"/>
    <col min="9" max="9" width="29.42578125" style="491" customWidth="1"/>
    <col min="10" max="10" width="18.28515625" style="491" customWidth="1"/>
    <col min="11" max="11" width="10.140625" style="491" customWidth="1"/>
    <col min="12" max="12" width="18.5703125" style="491" customWidth="1"/>
    <col min="13" max="13" width="17.7109375" style="491" customWidth="1"/>
    <col min="14" max="14" width="17.28515625" style="491" customWidth="1"/>
    <col min="15" max="16384" width="11.42578125" style="491"/>
  </cols>
  <sheetData>
    <row r="4" spans="2:3" ht="23.25" x14ac:dyDescent="0.35">
      <c r="B4" s="399"/>
    </row>
    <row r="5" spans="2:3" ht="17.25" customHeight="1" x14ac:dyDescent="0.35">
      <c r="B5" s="399"/>
    </row>
    <row r="6" spans="2:3" x14ac:dyDescent="0.2">
      <c r="B6" s="493" t="s">
        <v>390</v>
      </c>
    </row>
    <row r="7" spans="2:3" x14ac:dyDescent="0.2">
      <c r="B7" s="494"/>
    </row>
    <row r="8" spans="2:3" ht="23.25" x14ac:dyDescent="0.35">
      <c r="B8" s="495" t="s">
        <v>379</v>
      </c>
    </row>
    <row r="10" spans="2:3" ht="15" x14ac:dyDescent="0.25">
      <c r="B10" s="496" t="s">
        <v>208</v>
      </c>
    </row>
    <row r="11" spans="2:3" ht="15" x14ac:dyDescent="0.2">
      <c r="B11" s="226"/>
      <c r="C11" s="497" t="s">
        <v>209</v>
      </c>
    </row>
    <row r="12" spans="2:3" x14ac:dyDescent="0.2">
      <c r="B12" s="498" t="s">
        <v>387</v>
      </c>
    </row>
    <row r="14" spans="2:3" ht="15" x14ac:dyDescent="0.25">
      <c r="B14" s="496" t="s">
        <v>210</v>
      </c>
    </row>
    <row r="15" spans="2:3" ht="15" x14ac:dyDescent="0.2">
      <c r="B15" s="226"/>
      <c r="C15" s="497" t="s">
        <v>211</v>
      </c>
    </row>
    <row r="16" spans="2:3" x14ac:dyDescent="0.2">
      <c r="B16" s="498" t="s">
        <v>388</v>
      </c>
    </row>
    <row r="17" spans="2:3" x14ac:dyDescent="0.2">
      <c r="B17" s="498"/>
    </row>
    <row r="18" spans="2:3" ht="15" x14ac:dyDescent="0.2">
      <c r="B18" s="499" t="s">
        <v>181</v>
      </c>
    </row>
    <row r="19" spans="2:3" x14ac:dyDescent="0.2">
      <c r="B19" s="500" t="s">
        <v>414</v>
      </c>
    </row>
    <row r="20" spans="2:3" ht="15" x14ac:dyDescent="0.2">
      <c r="B20" s="226"/>
      <c r="C20" s="501" t="s">
        <v>415</v>
      </c>
    </row>
    <row r="21" spans="2:3" x14ac:dyDescent="0.2">
      <c r="B21" s="500" t="s">
        <v>416</v>
      </c>
    </row>
    <row r="22" spans="2:3" x14ac:dyDescent="0.2">
      <c r="B22" s="498"/>
    </row>
    <row r="23" spans="2:3" ht="15" x14ac:dyDescent="0.2">
      <c r="B23" s="499" t="s">
        <v>182</v>
      </c>
    </row>
    <row r="24" spans="2:3" x14ac:dyDescent="0.2">
      <c r="B24" s="502" t="s">
        <v>419</v>
      </c>
    </row>
    <row r="25" spans="2:3" ht="15" x14ac:dyDescent="0.2">
      <c r="B25" s="226"/>
      <c r="C25" s="503" t="s">
        <v>415</v>
      </c>
    </row>
    <row r="26" spans="2:3" x14ac:dyDescent="0.2">
      <c r="B26" s="502" t="s">
        <v>420</v>
      </c>
    </row>
    <row r="27" spans="2:3" x14ac:dyDescent="0.2">
      <c r="B27" s="498"/>
    </row>
    <row r="28" spans="2:3" ht="15" x14ac:dyDescent="0.2">
      <c r="B28" s="499" t="s">
        <v>421</v>
      </c>
    </row>
    <row r="29" spans="2:3" x14ac:dyDescent="0.2">
      <c r="B29" s="503" t="s">
        <v>219</v>
      </c>
    </row>
    <row r="30" spans="2:3" ht="15" x14ac:dyDescent="0.2">
      <c r="B30" s="226"/>
      <c r="C30" s="503" t="s">
        <v>415</v>
      </c>
    </row>
    <row r="31" spans="2:3" x14ac:dyDescent="0.2">
      <c r="B31" s="502" t="s">
        <v>422</v>
      </c>
    </row>
    <row r="33" spans="1:10" ht="23.25" x14ac:dyDescent="0.35">
      <c r="B33" s="495" t="s">
        <v>207</v>
      </c>
    </row>
    <row r="34" spans="1:10" ht="15.75" thickBot="1" x14ac:dyDescent="0.3">
      <c r="B34" s="496"/>
    </row>
    <row r="35" spans="1:10" s="505" customFormat="1" ht="22.5" customHeight="1" x14ac:dyDescent="0.2">
      <c r="A35" s="504"/>
      <c r="C35" s="682" t="s">
        <v>218</v>
      </c>
      <c r="D35" s="683"/>
      <c r="E35" s="684"/>
      <c r="F35" s="679" t="s">
        <v>217</v>
      </c>
      <c r="G35" s="680"/>
      <c r="H35" s="680"/>
      <c r="I35" s="681"/>
      <c r="J35" s="491"/>
    </row>
    <row r="36" spans="1:10" s="506" customFormat="1" ht="69" customHeight="1" x14ac:dyDescent="0.2">
      <c r="B36" s="688" t="s">
        <v>178</v>
      </c>
      <c r="C36" s="685" t="s">
        <v>179</v>
      </c>
      <c r="D36" s="686"/>
      <c r="E36" s="687"/>
      <c r="F36" s="507" t="s">
        <v>212</v>
      </c>
      <c r="G36" s="508" t="s">
        <v>213</v>
      </c>
      <c r="H36" s="508" t="s">
        <v>180</v>
      </c>
      <c r="I36" s="509" t="s">
        <v>216</v>
      </c>
    </row>
    <row r="37" spans="1:10" s="506" customFormat="1" ht="89.25" customHeight="1" x14ac:dyDescent="0.2">
      <c r="B37" s="689"/>
      <c r="C37" s="510" t="s">
        <v>9</v>
      </c>
      <c r="D37" s="511" t="s">
        <v>439</v>
      </c>
      <c r="E37" s="512" t="s">
        <v>438</v>
      </c>
      <c r="F37" s="513" t="s">
        <v>437</v>
      </c>
      <c r="G37" s="514" t="s">
        <v>436</v>
      </c>
      <c r="H37" s="515" t="s">
        <v>214</v>
      </c>
      <c r="I37" s="516" t="s">
        <v>435</v>
      </c>
    </row>
    <row r="38" spans="1:10" s="506" customFormat="1" ht="59.25" customHeight="1" x14ac:dyDescent="0.2">
      <c r="B38" s="517" t="s">
        <v>215</v>
      </c>
      <c r="C38" s="518" t="s">
        <v>220</v>
      </c>
      <c r="D38" s="519" t="s">
        <v>221</v>
      </c>
      <c r="E38" s="520" t="s">
        <v>221</v>
      </c>
      <c r="F38" s="518" t="s">
        <v>222</v>
      </c>
      <c r="G38" s="519" t="s">
        <v>222</v>
      </c>
      <c r="H38" s="519" t="s">
        <v>223</v>
      </c>
      <c r="I38" s="520" t="s">
        <v>224</v>
      </c>
    </row>
    <row r="39" spans="1:10" s="426" customFormat="1" ht="15.75" customHeight="1" x14ac:dyDescent="0.2">
      <c r="B39" s="227"/>
      <c r="C39" s="228"/>
      <c r="D39" s="229"/>
      <c r="E39" s="230"/>
      <c r="F39" s="228"/>
      <c r="G39" s="229"/>
      <c r="H39" s="229"/>
      <c r="I39" s="230"/>
    </row>
    <row r="40" spans="1:10" s="426" customFormat="1" ht="15.75" customHeight="1" x14ac:dyDescent="0.2">
      <c r="B40" s="227"/>
      <c r="C40" s="228"/>
      <c r="D40" s="229"/>
      <c r="E40" s="230"/>
      <c r="F40" s="228"/>
      <c r="G40" s="229"/>
      <c r="H40" s="229"/>
      <c r="I40" s="230"/>
    </row>
    <row r="41" spans="1:10" s="426" customFormat="1" ht="15.75" customHeight="1" x14ac:dyDescent="0.2">
      <c r="B41" s="227"/>
      <c r="C41" s="228"/>
      <c r="D41" s="229"/>
      <c r="E41" s="230"/>
      <c r="F41" s="228"/>
      <c r="G41" s="229"/>
      <c r="H41" s="229"/>
      <c r="I41" s="230"/>
    </row>
    <row r="42" spans="1:10" s="426" customFormat="1" ht="15.75" customHeight="1" x14ac:dyDescent="0.2">
      <c r="B42" s="227"/>
      <c r="C42" s="228"/>
      <c r="D42" s="229"/>
      <c r="E42" s="230"/>
      <c r="F42" s="228"/>
      <c r="G42" s="229"/>
      <c r="H42" s="229"/>
      <c r="I42" s="230"/>
    </row>
    <row r="43" spans="1:10" s="426" customFormat="1" ht="15.75" customHeight="1" x14ac:dyDescent="0.2">
      <c r="B43" s="227"/>
      <c r="C43" s="228"/>
      <c r="D43" s="229"/>
      <c r="E43" s="230"/>
      <c r="F43" s="228"/>
      <c r="G43" s="229"/>
      <c r="H43" s="229"/>
      <c r="I43" s="230"/>
    </row>
    <row r="44" spans="1:10" s="426" customFormat="1" ht="15.75" customHeight="1" x14ac:dyDescent="0.2">
      <c r="B44" s="227"/>
      <c r="C44" s="228"/>
      <c r="D44" s="229"/>
      <c r="E44" s="230"/>
      <c r="F44" s="228"/>
      <c r="G44" s="229"/>
      <c r="H44" s="229"/>
      <c r="I44" s="230"/>
    </row>
    <row r="45" spans="1:10" s="426" customFormat="1" ht="15.75" customHeight="1" x14ac:dyDescent="0.2">
      <c r="B45" s="227"/>
      <c r="C45" s="228"/>
      <c r="D45" s="229"/>
      <c r="E45" s="230"/>
      <c r="F45" s="228"/>
      <c r="G45" s="229"/>
      <c r="H45" s="229"/>
      <c r="I45" s="230"/>
    </row>
    <row r="46" spans="1:10" s="426" customFormat="1" ht="15.75" customHeight="1" x14ac:dyDescent="0.2">
      <c r="B46" s="227"/>
      <c r="C46" s="228"/>
      <c r="D46" s="229"/>
      <c r="E46" s="230"/>
      <c r="F46" s="228"/>
      <c r="G46" s="229"/>
      <c r="H46" s="229"/>
      <c r="I46" s="230"/>
    </row>
    <row r="47" spans="1:10" s="426" customFormat="1" ht="15.75" customHeight="1" x14ac:dyDescent="0.2">
      <c r="B47" s="227"/>
      <c r="C47" s="228"/>
      <c r="D47" s="229"/>
      <c r="E47" s="230"/>
      <c r="F47" s="228"/>
      <c r="G47" s="229"/>
      <c r="H47" s="229"/>
      <c r="I47" s="230"/>
    </row>
    <row r="48" spans="1:10" s="426" customFormat="1" ht="15.75" customHeight="1" x14ac:dyDescent="0.2">
      <c r="B48" s="227"/>
      <c r="C48" s="228"/>
      <c r="D48" s="229"/>
      <c r="E48" s="230"/>
      <c r="F48" s="228"/>
      <c r="G48" s="229"/>
      <c r="H48" s="229"/>
      <c r="I48" s="230"/>
    </row>
    <row r="49" spans="2:9" s="426" customFormat="1" ht="16.5" customHeight="1" thickBot="1" x14ac:dyDescent="0.25">
      <c r="B49" s="227"/>
      <c r="C49" s="231"/>
      <c r="D49" s="232"/>
      <c r="E49" s="233"/>
      <c r="F49" s="231"/>
      <c r="G49" s="232"/>
      <c r="H49" s="232"/>
      <c r="I49" s="233"/>
    </row>
  </sheetData>
  <sheetProtection algorithmName="SHA-512" hashValue="l/75UC9fMYDvBqsYPuVuaqi0jYoFaX+zIQGEq9D66kTJzD8k7pHNp513v64hjYwP1Z9zsEmt1wpqui0+ShcsFA==" saltValue="dmLqY6YNdQUvZMgSg6AzQg==" spinCount="100000" sheet="1" objects="1" scenarios="1"/>
  <protectedRanges>
    <protectedRange sqref="B11 B15 B39:I49" name="Bereich1"/>
  </protectedRanges>
  <mergeCells count="4">
    <mergeCell ref="F35:I35"/>
    <mergeCell ref="C35:E35"/>
    <mergeCell ref="C36:E36"/>
    <mergeCell ref="B36:B37"/>
  </mergeCells>
  <dataValidations count="2">
    <dataValidation type="list" allowBlank="1" showInputMessage="1" showErrorMessage="1" sqref="C34" xr:uid="{00000000-0002-0000-0400-000000000000}">
      <formula1>"ja,nein"</formula1>
    </dataValidation>
    <dataValidation errorStyle="warning" allowBlank="1" showInputMessage="1" showErrorMessage="1" errorTitle="Tierzahlen korrekt?" sqref="B11 B15" xr:uid="{00000000-0002-0000-0400-000001000000}"/>
  </dataValidations>
  <pageMargins left="0.7" right="0.7" top="0.78740157499999996" bottom="0.78740157499999996" header="0.3" footer="0.3"/>
  <pageSetup paperSize="9" scale="59" orientation="landscape" r:id="rId1"/>
  <headerFooter>
    <oddFooter>&amp;C&amp;"Helvetica,Standard"Netzwerk Pilotbetriebe - Tierwohl-Tool Milchvieh&amp;R&amp;"Helvetica,Standard"Eingabe MLP - Seite 5</oddFooter>
  </headerFooter>
  <rowBreaks count="1" manualBreakCount="1">
    <brk id="32" max="8" man="1"/>
  </rowBreaks>
  <colBreaks count="1" manualBreakCount="1">
    <brk id="9" max="4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7:B49"/>
  <sheetViews>
    <sheetView showGridLines="0" zoomScaleNormal="100" zoomScaleSheetLayoutView="100" zoomScalePageLayoutView="90" workbookViewId="0">
      <selection activeCell="R39" sqref="R39"/>
    </sheetView>
  </sheetViews>
  <sheetFormatPr baseColWidth="10" defaultColWidth="11.42578125" defaultRowHeight="14.25" x14ac:dyDescent="0.2"/>
  <cols>
    <col min="1" max="1" width="4.5703125" style="26" customWidth="1"/>
    <col min="2" max="15" width="11.42578125" style="26"/>
    <col min="16" max="16" width="11.42578125" style="26" customWidth="1"/>
    <col min="17" max="16384" width="11.42578125" style="26"/>
  </cols>
  <sheetData>
    <row r="7" spans="2:2" ht="20.25" x14ac:dyDescent="0.3">
      <c r="B7" s="45" t="str">
        <f>hintergrunddaten!AC4</f>
        <v xml:space="preserve">Bewertung des Tierwohls von Betrieb  </v>
      </c>
    </row>
    <row r="45" spans="1:2" ht="15" x14ac:dyDescent="0.2">
      <c r="A45" s="690">
        <f>Betriebsübersicht!$C$10</f>
        <v>0</v>
      </c>
      <c r="B45" s="690"/>
    </row>
    <row r="46" spans="1:2" x14ac:dyDescent="0.2">
      <c r="A46" s="27"/>
      <c r="B46" s="27"/>
    </row>
    <row r="47" spans="1:2" x14ac:dyDescent="0.2">
      <c r="A47" s="27"/>
      <c r="B47" s="27"/>
    </row>
    <row r="48" spans="1:2" x14ac:dyDescent="0.2">
      <c r="A48" s="27"/>
      <c r="B48" s="27"/>
    </row>
    <row r="49" spans="1:2" x14ac:dyDescent="0.2">
      <c r="A49" s="27"/>
      <c r="B49" s="27"/>
    </row>
  </sheetData>
  <sheetProtection algorithmName="SHA-512" hashValue="MVUSB1FLTqdxonAw8eswvN8SUndyz2ecVOWC9f2ZI4Ql6qkAwObFvVrO9hisQfisnq7Mrh1tUMyubV5jERJJfA==" saltValue="/NIqA70gE2PuTHFms5tpxg==" spinCount="100000" sheet="1" objects="1" scenarios="1"/>
  <mergeCells count="1">
    <mergeCell ref="A45:B45"/>
  </mergeCells>
  <pageMargins left="0.7" right="0.7" top="0.78740157499999996" bottom="0.78740157499999996" header="0.3" footer="0.3"/>
  <pageSetup paperSize="9" scale="74" orientation="landscape" r:id="rId1"/>
  <headerFooter>
    <oddFooter>&amp;C&amp;"Helvetica,Standard"Netzwerk Pilotbetriebe - Tierwohl-Tool Milchvieh&amp;R&amp;"Helvetica,Standard"Ergebnis Diagramm - Seite 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rgb="FFFFC000"/>
    <pageSetUpPr fitToPage="1"/>
  </sheetPr>
  <dimension ref="A2:O68"/>
  <sheetViews>
    <sheetView zoomScaleNormal="100" zoomScaleSheetLayoutView="90" zoomScalePageLayoutView="40" workbookViewId="0">
      <selection activeCell="E17" sqref="E17"/>
    </sheetView>
  </sheetViews>
  <sheetFormatPr baseColWidth="10" defaultColWidth="11.42578125" defaultRowHeight="14.25" x14ac:dyDescent="0.2"/>
  <cols>
    <col min="1" max="1" width="3" style="398" customWidth="1"/>
    <col min="2" max="2" width="28" style="398" customWidth="1"/>
    <col min="3" max="3" width="32.140625" style="398" customWidth="1"/>
    <col min="4" max="4" width="61.28515625" style="398" customWidth="1"/>
    <col min="5" max="5" width="31.7109375" style="521" customWidth="1"/>
    <col min="6" max="6" width="39.140625" style="400" customWidth="1"/>
    <col min="7" max="7" width="43.28515625" style="400" customWidth="1"/>
    <col min="8" max="8" width="19" style="400" hidden="1" customWidth="1"/>
    <col min="9" max="9" width="19.28515625" style="398" hidden="1" customWidth="1"/>
    <col min="10" max="16384" width="11.42578125" style="398"/>
  </cols>
  <sheetData>
    <row r="2" spans="1:9" x14ac:dyDescent="0.2">
      <c r="I2" s="522"/>
    </row>
    <row r="5" spans="1:9" ht="23.25" x14ac:dyDescent="0.35">
      <c r="B5" s="399"/>
    </row>
    <row r="6" spans="1:9" ht="20.100000000000001" customHeight="1" x14ac:dyDescent="0.35">
      <c r="A6" s="399"/>
      <c r="B6" s="399" t="s">
        <v>85</v>
      </c>
    </row>
    <row r="7" spans="1:9" s="523" customFormat="1" ht="20.100000000000001" customHeight="1" x14ac:dyDescent="0.25">
      <c r="B7" s="524" t="s">
        <v>103</v>
      </c>
      <c r="D7" s="400"/>
      <c r="E7" s="400"/>
      <c r="F7" s="525"/>
      <c r="G7" s="525"/>
      <c r="H7" s="526"/>
    </row>
    <row r="8" spans="1:9" s="523" customFormat="1" ht="20.100000000000001" customHeight="1" x14ac:dyDescent="0.25">
      <c r="B8" s="527" t="s">
        <v>121</v>
      </c>
      <c r="D8" s="400"/>
      <c r="E8" s="400"/>
      <c r="F8" s="525"/>
      <c r="G8" s="525"/>
      <c r="H8" s="526"/>
    </row>
    <row r="9" spans="1:9" s="523" customFormat="1" x14ac:dyDescent="0.25">
      <c r="D9" s="400"/>
      <c r="E9" s="400"/>
      <c r="F9" s="525"/>
      <c r="G9" s="525"/>
      <c r="H9" s="526"/>
    </row>
    <row r="10" spans="1:9" s="523" customFormat="1" ht="20.25" x14ac:dyDescent="0.3">
      <c r="B10" s="179" t="str">
        <f>hintergrunddaten!AC4</f>
        <v xml:space="preserve">Bewertung des Tierwohls von Betrieb  </v>
      </c>
      <c r="D10" s="400"/>
      <c r="E10" s="400"/>
      <c r="F10" s="525"/>
      <c r="G10" s="525"/>
      <c r="H10" s="526"/>
    </row>
    <row r="11" spans="1:9" ht="20.100000000000001" customHeight="1" thickBot="1" x14ac:dyDescent="0.4">
      <c r="A11" s="399"/>
    </row>
    <row r="12" spans="1:9" ht="20.100000000000001" customHeight="1" thickBot="1" x14ac:dyDescent="0.4">
      <c r="A12" s="399"/>
      <c r="B12" s="701" t="s">
        <v>11</v>
      </c>
      <c r="C12" s="703" t="s">
        <v>1</v>
      </c>
      <c r="D12" s="705" t="s">
        <v>10</v>
      </c>
      <c r="E12" s="707" t="s">
        <v>13</v>
      </c>
      <c r="F12" s="699" t="s">
        <v>261</v>
      </c>
      <c r="G12" s="699" t="s">
        <v>262</v>
      </c>
      <c r="H12" s="697" t="s">
        <v>68</v>
      </c>
      <c r="I12" s="698"/>
    </row>
    <row r="13" spans="1:9" ht="15" thickBot="1" x14ac:dyDescent="0.25">
      <c r="B13" s="702"/>
      <c r="C13" s="704"/>
      <c r="D13" s="706"/>
      <c r="E13" s="708"/>
      <c r="F13" s="700"/>
      <c r="G13" s="700"/>
      <c r="H13" s="528" t="s">
        <v>119</v>
      </c>
      <c r="I13" s="529" t="s">
        <v>120</v>
      </c>
    </row>
    <row r="14" spans="1:9" s="426" customFormat="1" ht="18.75" customHeight="1" x14ac:dyDescent="0.25">
      <c r="B14" s="530"/>
      <c r="C14" s="636" t="s">
        <v>5</v>
      </c>
      <c r="D14" s="531" t="s">
        <v>99</v>
      </c>
      <c r="E14" s="204">
        <f>'1. Eingabe TIERBEURTEILUNG'!$F18/'1. Eingabe TIERBEURTEILUNG'!$B$12*100</f>
        <v>0</v>
      </c>
      <c r="F14" s="532">
        <v>90</v>
      </c>
      <c r="G14" s="532" t="s">
        <v>264</v>
      </c>
      <c r="H14" s="180" t="e">
        <f>hintergrunddaten!#REF!</f>
        <v>#REF!</v>
      </c>
      <c r="I14" s="181" t="e">
        <f>hintergrunddaten!#REF!</f>
        <v>#REF!</v>
      </c>
    </row>
    <row r="15" spans="1:9" s="426" customFormat="1" ht="18.75" customHeight="1" x14ac:dyDescent="0.25">
      <c r="B15" s="533"/>
      <c r="C15" s="637"/>
      <c r="D15" s="534" t="s">
        <v>411</v>
      </c>
      <c r="E15" s="205">
        <f>'1. Eingabe TIERBEURTEILUNG'!$F19/'1. Eingabe TIERBEURTEILUNG'!$B$12*100</f>
        <v>257.14285714285717</v>
      </c>
      <c r="F15" s="535" t="s">
        <v>63</v>
      </c>
      <c r="G15" s="535" t="s">
        <v>63</v>
      </c>
      <c r="H15" s="536"/>
      <c r="I15" s="537"/>
    </row>
    <row r="16" spans="1:9" s="426" customFormat="1" ht="18.75" customHeight="1" x14ac:dyDescent="0.25">
      <c r="B16" s="533"/>
      <c r="C16" s="717"/>
      <c r="D16" s="538" t="s">
        <v>412</v>
      </c>
      <c r="E16" s="206">
        <f>'1. Eingabe TIERBEURTEILUNG'!$F20/'1. Eingabe TIERBEURTEILUNG'!$B$12*100</f>
        <v>0</v>
      </c>
      <c r="F16" s="539" t="s">
        <v>63</v>
      </c>
      <c r="G16" s="539" t="s">
        <v>63</v>
      </c>
      <c r="H16" s="536"/>
      <c r="I16" s="537"/>
    </row>
    <row r="17" spans="2:9" s="426" customFormat="1" ht="18.75" customHeight="1" x14ac:dyDescent="0.25">
      <c r="B17" s="540"/>
      <c r="C17" s="541"/>
      <c r="D17" s="542" t="s">
        <v>100</v>
      </c>
      <c r="E17" s="207">
        <f>'1. Eingabe TIERBEURTEILUNG'!$F21/'1. Eingabe TIERBEURTEILUNG'!$B$12*100</f>
        <v>0</v>
      </c>
      <c r="F17" s="543">
        <v>80</v>
      </c>
      <c r="G17" s="543" t="s">
        <v>263</v>
      </c>
      <c r="H17" s="182" t="e">
        <f>hintergrunddaten!#REF!</f>
        <v>#REF!</v>
      </c>
      <c r="I17" s="183" t="e">
        <f>hintergrunddaten!#REF!</f>
        <v>#REF!</v>
      </c>
    </row>
    <row r="18" spans="2:9" s="426" customFormat="1" ht="18.75" customHeight="1" x14ac:dyDescent="0.25">
      <c r="B18" s="540"/>
      <c r="C18" s="541" t="s">
        <v>4</v>
      </c>
      <c r="D18" s="544" t="s">
        <v>341</v>
      </c>
      <c r="E18" s="205">
        <f>'1. Eingabe TIERBEURTEILUNG'!$F22/'1. Eingabe TIERBEURTEILUNG'!$B$12*100</f>
        <v>0</v>
      </c>
      <c r="F18" s="545" t="s">
        <v>63</v>
      </c>
      <c r="G18" s="545" t="s">
        <v>63</v>
      </c>
      <c r="H18" s="182"/>
      <c r="I18" s="183"/>
    </row>
    <row r="19" spans="2:9" s="426" customFormat="1" ht="18.75" customHeight="1" x14ac:dyDescent="0.25">
      <c r="B19" s="533" t="s">
        <v>71</v>
      </c>
      <c r="C19" s="546"/>
      <c r="D19" s="547" t="s">
        <v>342</v>
      </c>
      <c r="E19" s="206">
        <f>'1. Eingabe TIERBEURTEILUNG'!$F23/'1. Eingabe TIERBEURTEILUNG'!$B$12*100</f>
        <v>0</v>
      </c>
      <c r="F19" s="548" t="s">
        <v>63</v>
      </c>
      <c r="G19" s="548" t="s">
        <v>63</v>
      </c>
      <c r="H19" s="182"/>
      <c r="I19" s="183"/>
    </row>
    <row r="20" spans="2:9" s="426" customFormat="1" ht="18.75" customHeight="1" x14ac:dyDescent="0.3">
      <c r="B20" s="184" t="str">
        <f>'1. Eingabe TIERBEURTEILUNG'!$B$8</f>
        <v>gesamte Herde</v>
      </c>
      <c r="C20" s="718" t="s">
        <v>66</v>
      </c>
      <c r="D20" s="542" t="s">
        <v>343</v>
      </c>
      <c r="E20" s="207">
        <f>'1. Eingabe TIERBEURTEILUNG'!$F24/'1. Eingabe TIERBEURTEILUNG'!$B$12*100</f>
        <v>0</v>
      </c>
      <c r="F20" s="543">
        <v>96</v>
      </c>
      <c r="G20" s="543" t="s">
        <v>263</v>
      </c>
      <c r="H20" s="182" t="e">
        <f>hintergrunddaten!#REF!</f>
        <v>#REF!</v>
      </c>
      <c r="I20" s="183" t="e">
        <f>hintergrunddaten!#REF!</f>
        <v>#REF!</v>
      </c>
    </row>
    <row r="21" spans="2:9" s="426" customFormat="1" ht="18.75" customHeight="1" x14ac:dyDescent="0.3">
      <c r="B21" s="184"/>
      <c r="C21" s="624"/>
      <c r="D21" s="544" t="s">
        <v>344</v>
      </c>
      <c r="E21" s="205">
        <f>'1. Eingabe TIERBEURTEILUNG'!$F25/'1. Eingabe TIERBEURTEILUNG'!$B$12*100</f>
        <v>0</v>
      </c>
      <c r="F21" s="545" t="s">
        <v>63</v>
      </c>
      <c r="G21" s="545" t="s">
        <v>63</v>
      </c>
      <c r="H21" s="549"/>
      <c r="I21" s="550"/>
    </row>
    <row r="22" spans="2:9" s="426" customFormat="1" ht="18.75" customHeight="1" x14ac:dyDescent="0.3">
      <c r="B22" s="184"/>
      <c r="C22" s="624"/>
      <c r="D22" s="544" t="s">
        <v>345</v>
      </c>
      <c r="E22" s="205">
        <f>'1. Eingabe TIERBEURTEILUNG'!$F26/'1. Eingabe TIERBEURTEILUNG'!$B$12*100</f>
        <v>0</v>
      </c>
      <c r="F22" s="545" t="s">
        <v>63</v>
      </c>
      <c r="G22" s="545" t="s">
        <v>63</v>
      </c>
      <c r="H22" s="549"/>
      <c r="I22" s="550"/>
    </row>
    <row r="23" spans="2:9" s="426" customFormat="1" ht="18.75" customHeight="1" x14ac:dyDescent="0.3">
      <c r="B23" s="184"/>
      <c r="C23" s="719"/>
      <c r="D23" s="551" t="s">
        <v>346</v>
      </c>
      <c r="E23" s="208">
        <f>'1. Eingabe TIERBEURTEILUNG'!$F27/'1. Eingabe TIERBEURTEILUNG'!$B$12*100</f>
        <v>0</v>
      </c>
      <c r="F23" s="552" t="s">
        <v>63</v>
      </c>
      <c r="G23" s="552" t="s">
        <v>63</v>
      </c>
      <c r="H23" s="549"/>
      <c r="I23" s="550"/>
    </row>
    <row r="24" spans="2:9" s="426" customFormat="1" ht="18.75" customHeight="1" x14ac:dyDescent="0.3">
      <c r="B24" s="184"/>
      <c r="C24" s="553"/>
      <c r="D24" s="542" t="s">
        <v>347</v>
      </c>
      <c r="E24" s="207">
        <f>'1. Eingabe TIERBEURTEILUNG'!$F28/'1. Eingabe TIERBEURTEILUNG'!$B$12*100</f>
        <v>0</v>
      </c>
      <c r="F24" s="543">
        <v>95</v>
      </c>
      <c r="G24" s="543" t="s">
        <v>263</v>
      </c>
      <c r="H24" s="549"/>
      <c r="I24" s="550"/>
    </row>
    <row r="25" spans="2:9" s="426" customFormat="1" ht="18.75" customHeight="1" x14ac:dyDescent="0.3">
      <c r="B25" s="184"/>
      <c r="C25" s="553" t="s">
        <v>3</v>
      </c>
      <c r="D25" s="544" t="s">
        <v>348</v>
      </c>
      <c r="E25" s="205">
        <f>'1. Eingabe TIERBEURTEILUNG'!$F29/'1. Eingabe TIERBEURTEILUNG'!$B$12*100</f>
        <v>0</v>
      </c>
      <c r="F25" s="545" t="s">
        <v>63</v>
      </c>
      <c r="G25" s="545" t="s">
        <v>63</v>
      </c>
      <c r="H25" s="549"/>
      <c r="I25" s="550"/>
    </row>
    <row r="26" spans="2:9" s="426" customFormat="1" ht="18.75" customHeight="1" thickBot="1" x14ac:dyDescent="0.3">
      <c r="B26" s="554"/>
      <c r="C26" s="555"/>
      <c r="D26" s="437" t="s">
        <v>349</v>
      </c>
      <c r="E26" s="209">
        <f>'1. Eingabe TIERBEURTEILUNG'!$F30/'1. Eingabe TIERBEURTEILUNG'!$B$12*100</f>
        <v>0</v>
      </c>
      <c r="F26" s="556" t="s">
        <v>63</v>
      </c>
      <c r="G26" s="556" t="s">
        <v>63</v>
      </c>
      <c r="H26" s="185" t="e">
        <f>hintergrunddaten!#REF!</f>
        <v>#REF!</v>
      </c>
      <c r="I26" s="186" t="e">
        <f>hintergrunddaten!#REF!</f>
        <v>#REF!</v>
      </c>
    </row>
    <row r="27" spans="2:9" ht="18.75" x14ac:dyDescent="0.25">
      <c r="B27" s="557"/>
      <c r="C27" s="558" t="s">
        <v>134</v>
      </c>
      <c r="D27" s="559" t="s">
        <v>355</v>
      </c>
      <c r="E27" s="210" t="str">
        <f>IF('2. Eingabe HALTUNG'!$F$13="keine Enthornung (horntragend)",100,
IF('2. Eingabe HALTUNG'!$F$13="keine Enthornung (genetisch hornlos)",100,
IF('2. Eingabe HALTUNG'!$F$13="teilweise Enthornung",75,
IF('2. Eingabe HALTUNG'!$F$13="Enthornung",50,"?"))))</f>
        <v>?</v>
      </c>
      <c r="F27" s="560">
        <v>100</v>
      </c>
      <c r="G27" s="560" t="s">
        <v>267</v>
      </c>
      <c r="H27" s="561" t="s">
        <v>234</v>
      </c>
      <c r="I27" s="562" t="s">
        <v>234</v>
      </c>
    </row>
    <row r="28" spans="2:9" ht="18.75" x14ac:dyDescent="0.25">
      <c r="B28" s="563"/>
      <c r="C28" s="564"/>
      <c r="D28" s="565" t="s">
        <v>356</v>
      </c>
      <c r="E28" s="211">
        <f>hintergrunddaten!$N$13</f>
        <v>1</v>
      </c>
      <c r="F28" s="566">
        <v>100</v>
      </c>
      <c r="G28" s="566" t="s">
        <v>268</v>
      </c>
      <c r="H28" s="192"/>
      <c r="I28" s="193"/>
    </row>
    <row r="29" spans="2:9" ht="18.75" x14ac:dyDescent="0.25">
      <c r="B29" s="563"/>
      <c r="C29" s="567" t="s">
        <v>8</v>
      </c>
      <c r="D29" s="568" t="s">
        <v>352</v>
      </c>
      <c r="E29" s="212" t="str">
        <f>hintergrunddaten!O10</f>
        <v>nicht ausreichend</v>
      </c>
      <c r="F29" s="569" t="s">
        <v>204</v>
      </c>
      <c r="G29" s="569" t="s">
        <v>268</v>
      </c>
      <c r="H29" s="192"/>
      <c r="I29" s="193"/>
    </row>
    <row r="30" spans="2:9" ht="18.75" x14ac:dyDescent="0.3">
      <c r="B30" s="570" t="s">
        <v>28</v>
      </c>
      <c r="C30" s="571"/>
      <c r="D30" s="572" t="s">
        <v>353</v>
      </c>
      <c r="E30" s="213">
        <f>'2. Eingabe HALTUNG'!F20</f>
        <v>0</v>
      </c>
      <c r="F30" s="573" t="s">
        <v>174</v>
      </c>
      <c r="G30" s="573" t="s">
        <v>268</v>
      </c>
      <c r="H30" s="187" t="e">
        <f>hintergrunddaten!#REF!</f>
        <v>#REF!</v>
      </c>
      <c r="I30" s="188" t="e">
        <f>hintergrunddaten!#REF!</f>
        <v>#REF!</v>
      </c>
    </row>
    <row r="31" spans="2:9" ht="19.5" customHeight="1" x14ac:dyDescent="0.25">
      <c r="B31" s="563" t="s">
        <v>29</v>
      </c>
      <c r="C31" s="712" t="s">
        <v>308</v>
      </c>
      <c r="D31" s="574" t="s">
        <v>406</v>
      </c>
      <c r="E31" s="214">
        <f>hintergrunddaten!$S$6</f>
        <v>0</v>
      </c>
      <c r="F31" s="575">
        <v>100</v>
      </c>
      <c r="G31" s="576" t="s">
        <v>63</v>
      </c>
      <c r="H31" s="189" t="e">
        <f>hintergrunddaten!#REF!</f>
        <v>#REF!</v>
      </c>
      <c r="I31" s="190" t="e">
        <f>hintergrunddaten!#REF!</f>
        <v>#REF!</v>
      </c>
    </row>
    <row r="32" spans="2:9" ht="19.5" customHeight="1" x14ac:dyDescent="0.25">
      <c r="B32" s="563"/>
      <c r="C32" s="713"/>
      <c r="D32" s="577" t="s">
        <v>122</v>
      </c>
      <c r="E32" s="212">
        <f>'2. Eingabe HALTUNG'!$F$14</f>
        <v>0</v>
      </c>
      <c r="F32" s="545">
        <v>120</v>
      </c>
      <c r="G32" s="545" t="s">
        <v>431</v>
      </c>
      <c r="H32" s="578"/>
      <c r="I32" s="579"/>
    </row>
    <row r="33" spans="2:10" ht="18.75" x14ac:dyDescent="0.2">
      <c r="B33" s="191" t="str">
        <f>'1. Eingabe TIERBEURTEILUNG'!$B$8</f>
        <v>gesamte Herde</v>
      </c>
      <c r="C33" s="714"/>
      <c r="D33" s="580" t="s">
        <v>300</v>
      </c>
      <c r="E33" s="215">
        <f>'2. Eingabe HALTUNG'!F15</f>
        <v>0</v>
      </c>
      <c r="F33" s="581" t="s">
        <v>334</v>
      </c>
      <c r="G33" s="581" t="s">
        <v>333</v>
      </c>
      <c r="H33" s="192" t="e">
        <f>hintergrunddaten!#REF!</f>
        <v>#REF!</v>
      </c>
      <c r="I33" s="193" t="e">
        <f>hintergrunddaten!#REF!</f>
        <v>#REF!</v>
      </c>
    </row>
    <row r="34" spans="2:10" ht="19.5" customHeight="1" x14ac:dyDescent="0.2">
      <c r="B34" s="191"/>
      <c r="C34" s="720" t="s">
        <v>276</v>
      </c>
      <c r="D34" s="574" t="s">
        <v>358</v>
      </c>
      <c r="E34" s="214">
        <f>hintergrunddaten!$X$6</f>
        <v>0</v>
      </c>
      <c r="F34" s="582">
        <v>100</v>
      </c>
      <c r="G34" s="582" t="s">
        <v>359</v>
      </c>
      <c r="H34" s="578"/>
      <c r="I34" s="579"/>
    </row>
    <row r="35" spans="2:10" ht="19.5" customHeight="1" x14ac:dyDescent="0.2">
      <c r="B35" s="191"/>
      <c r="C35" s="721"/>
      <c r="D35" s="583" t="s">
        <v>95</v>
      </c>
      <c r="E35" s="216">
        <f>('2. Eingabe HALTUNG'!$F$21+'2. Eingabe HALTUNG'!$F$22)/'1. Eingabe TIERBEURTEILUNG'!$B$10</f>
        <v>0</v>
      </c>
      <c r="F35" s="584">
        <v>9</v>
      </c>
      <c r="G35" s="552" t="s">
        <v>264</v>
      </c>
      <c r="H35" s="194" t="e">
        <f>hintergrunddaten!#REF!</f>
        <v>#REF!</v>
      </c>
      <c r="I35" s="195" t="e">
        <f>hintergrunddaten!#REF!</f>
        <v>#REF!</v>
      </c>
    </row>
    <row r="36" spans="2:10" ht="19.5" customHeight="1" x14ac:dyDescent="0.25">
      <c r="B36" s="585"/>
      <c r="C36" s="721"/>
      <c r="D36" s="577" t="s">
        <v>138</v>
      </c>
      <c r="E36" s="217">
        <f>'2. Eingabe HALTUNG'!F23/'1. Eingabe TIERBEURTEILUNG'!$B$10</f>
        <v>0</v>
      </c>
      <c r="F36" s="586">
        <v>1</v>
      </c>
      <c r="G36" s="587" t="s">
        <v>264</v>
      </c>
      <c r="H36" s="196" t="e">
        <f>hintergrunddaten!#REF!</f>
        <v>#REF!</v>
      </c>
      <c r="I36" s="197" t="e">
        <f>hintergrunddaten!#REF!</f>
        <v>#REF!</v>
      </c>
      <c r="J36" s="588" t="s">
        <v>303</v>
      </c>
    </row>
    <row r="37" spans="2:10" ht="19.5" customHeight="1" thickBot="1" x14ac:dyDescent="0.25">
      <c r="B37" s="589"/>
      <c r="C37" s="722"/>
      <c r="D37" s="580" t="s">
        <v>139</v>
      </c>
      <c r="E37" s="218">
        <f>'2. Eingabe HALTUNG'!F24/'1. Eingabe TIERBEURTEILUNG'!$B$10</f>
        <v>0</v>
      </c>
      <c r="F37" s="590">
        <v>1</v>
      </c>
      <c r="G37" s="591" t="s">
        <v>264</v>
      </c>
      <c r="H37" s="198" t="e">
        <f>hintergrunddaten!#REF!</f>
        <v>#REF!</v>
      </c>
      <c r="I37" s="199" t="e">
        <f>hintergrunddaten!#REF!</f>
        <v>#REF!</v>
      </c>
    </row>
    <row r="38" spans="2:10" ht="18.75" customHeight="1" x14ac:dyDescent="0.2">
      <c r="B38" s="592"/>
      <c r="C38" s="709" t="s">
        <v>2</v>
      </c>
      <c r="D38" s="593" t="s">
        <v>225</v>
      </c>
      <c r="E38" s="219" t="e">
        <f>AVERAGE('3. Eingabe MLP'!$F$39:$F$49)</f>
        <v>#DIV/0!</v>
      </c>
      <c r="F38" s="594">
        <v>75</v>
      </c>
      <c r="G38" s="594" t="s">
        <v>265</v>
      </c>
      <c r="H38" s="200" t="e">
        <f>hintergrunddaten!#REF!</f>
        <v>#REF!</v>
      </c>
      <c r="I38" s="201" t="e">
        <f>hintergrunddaten!#REF!</f>
        <v>#REF!</v>
      </c>
    </row>
    <row r="39" spans="2:10" ht="18.75" customHeight="1" x14ac:dyDescent="0.2">
      <c r="B39" s="595"/>
      <c r="C39" s="710"/>
      <c r="D39" s="596" t="s">
        <v>226</v>
      </c>
      <c r="E39" s="220" t="e">
        <f>AVERAGE('3. Eingabe MLP'!$G$39:$G$49)</f>
        <v>#DIV/0!</v>
      </c>
      <c r="F39" s="545">
        <v>5</v>
      </c>
      <c r="G39" s="545" t="s">
        <v>263</v>
      </c>
      <c r="H39" s="202" t="e">
        <f>hintergrunddaten!#REF!</f>
        <v>#REF!</v>
      </c>
      <c r="I39" s="203" t="e">
        <f>hintergrunddaten!#REF!</f>
        <v>#REF!</v>
      </c>
    </row>
    <row r="40" spans="2:10" ht="18.75" customHeight="1" x14ac:dyDescent="0.2">
      <c r="B40" s="595"/>
      <c r="C40" s="710"/>
      <c r="D40" s="596" t="s">
        <v>227</v>
      </c>
      <c r="E40" s="220" t="e">
        <f>AVERAGE('3. Eingabe MLP'!$H$39:$H$49)</f>
        <v>#DIV/0!</v>
      </c>
      <c r="F40" s="545">
        <v>15</v>
      </c>
      <c r="G40" s="545" t="s">
        <v>266</v>
      </c>
      <c r="H40" s="597" t="s">
        <v>234</v>
      </c>
      <c r="I40" s="203" t="s">
        <v>234</v>
      </c>
    </row>
    <row r="41" spans="2:10" ht="18.75" customHeight="1" x14ac:dyDescent="0.2">
      <c r="B41" s="598" t="s">
        <v>360</v>
      </c>
      <c r="C41" s="710"/>
      <c r="D41" s="596" t="s">
        <v>228</v>
      </c>
      <c r="E41" s="220">
        <f>'3. Eingabe MLP'!$B$20</f>
        <v>0</v>
      </c>
      <c r="F41" s="545">
        <v>15</v>
      </c>
      <c r="G41" s="545" t="s">
        <v>266</v>
      </c>
      <c r="H41" s="597" t="s">
        <v>234</v>
      </c>
      <c r="I41" s="203" t="s">
        <v>234</v>
      </c>
    </row>
    <row r="42" spans="2:10" ht="18.75" x14ac:dyDescent="0.2">
      <c r="B42" s="595" t="s">
        <v>82</v>
      </c>
      <c r="C42" s="710"/>
      <c r="D42" s="596" t="s">
        <v>229</v>
      </c>
      <c r="E42" s="220">
        <f>'3. Eingabe MLP'!$B$25</f>
        <v>0</v>
      </c>
      <c r="F42" s="545">
        <v>75</v>
      </c>
      <c r="G42" s="545" t="s">
        <v>263</v>
      </c>
      <c r="H42" s="597" t="s">
        <v>234</v>
      </c>
      <c r="I42" s="203" t="s">
        <v>234</v>
      </c>
    </row>
    <row r="43" spans="2:10" ht="18.75" x14ac:dyDescent="0.2">
      <c r="B43" s="599"/>
      <c r="C43" s="710"/>
      <c r="D43" s="596" t="s">
        <v>230</v>
      </c>
      <c r="E43" s="220">
        <f>'3. Eingabe MLP'!$B$30</f>
        <v>0</v>
      </c>
      <c r="F43" s="545">
        <v>15</v>
      </c>
      <c r="G43" s="545" t="s">
        <v>263</v>
      </c>
      <c r="H43" s="597" t="s">
        <v>234</v>
      </c>
      <c r="I43" s="203" t="s">
        <v>234</v>
      </c>
    </row>
    <row r="44" spans="2:10" ht="30" x14ac:dyDescent="0.2">
      <c r="B44" s="599"/>
      <c r="C44" s="711"/>
      <c r="D44" s="600" t="s">
        <v>231</v>
      </c>
      <c r="E44" s="221" t="e">
        <f>AVERAGE('3. Eingabe MLP'!$I$39:$I$49)</f>
        <v>#DIV/0!</v>
      </c>
      <c r="F44" s="601">
        <v>1</v>
      </c>
      <c r="G44" s="601" t="s">
        <v>266</v>
      </c>
      <c r="H44" s="602" t="s">
        <v>234</v>
      </c>
      <c r="I44" s="603" t="s">
        <v>234</v>
      </c>
    </row>
    <row r="45" spans="2:10" ht="18.75" x14ac:dyDescent="0.2">
      <c r="B45" s="599"/>
      <c r="C45" s="715" t="s">
        <v>177</v>
      </c>
      <c r="D45" s="604" t="s">
        <v>96</v>
      </c>
      <c r="E45" s="222" t="e">
        <f>100-(((AVERAGE('3. Eingabe MLP'!$D$39:$D$49)/AVERAGE('3. Eingabe MLP'!$C$39:$C$49)*100))+(AVERAGE('3. Eingabe MLP'!$E$39:$E$49)/AVERAGE('3. Eingabe MLP'!$C$39:$C$49))*100)</f>
        <v>#DIV/0!</v>
      </c>
      <c r="F45" s="543">
        <v>85</v>
      </c>
      <c r="G45" s="543" t="s">
        <v>266</v>
      </c>
      <c r="H45" s="578"/>
      <c r="I45" s="579"/>
    </row>
    <row r="46" spans="2:10" ht="18.75" x14ac:dyDescent="0.2">
      <c r="B46" s="599"/>
      <c r="C46" s="710"/>
      <c r="D46" s="605" t="s">
        <v>310</v>
      </c>
      <c r="E46" s="220" t="e">
        <f>AVERAGE('3. Eingabe MLP'!$D$39:$D$49)/AVERAGE('3. Eingabe MLP'!$C$39:$C$49)*100</f>
        <v>#DIV/0!</v>
      </c>
      <c r="F46" s="545">
        <v>10</v>
      </c>
      <c r="G46" s="545" t="s">
        <v>266</v>
      </c>
      <c r="H46" s="578"/>
      <c r="I46" s="579"/>
    </row>
    <row r="47" spans="2:10" ht="18.75" customHeight="1" thickBot="1" x14ac:dyDescent="0.25">
      <c r="B47" s="606"/>
      <c r="C47" s="716"/>
      <c r="D47" s="607" t="s">
        <v>309</v>
      </c>
      <c r="E47" s="223" t="e">
        <f>AVERAGE('3. Eingabe MLP'!$E$39:$E$49)/AVERAGE('3. Eingabe MLP'!$C$39:$C$49)*100</f>
        <v>#DIV/0!</v>
      </c>
      <c r="F47" s="556">
        <v>5</v>
      </c>
      <c r="G47" s="556" t="s">
        <v>266</v>
      </c>
      <c r="H47" s="224" t="e">
        <f>hintergrunddaten!#REF!</f>
        <v>#REF!</v>
      </c>
      <c r="I47" s="225" t="e">
        <f>hintergrunddaten!#REF!</f>
        <v>#REF!</v>
      </c>
    </row>
    <row r="48" spans="2:10" x14ac:dyDescent="0.2">
      <c r="D48" s="608"/>
      <c r="E48" s="609"/>
    </row>
    <row r="49" spans="2:15" x14ac:dyDescent="0.2">
      <c r="B49" s="631">
        <f>Betriebsübersicht!C10</f>
        <v>0</v>
      </c>
      <c r="C49" s="631"/>
    </row>
    <row r="50" spans="2:15" ht="15" thickBot="1" x14ac:dyDescent="0.25">
      <c r="B50" s="610"/>
    </row>
    <row r="51" spans="2:15" ht="18" x14ac:dyDescent="0.2">
      <c r="B51" s="611" t="s">
        <v>443</v>
      </c>
      <c r="C51" s="612"/>
      <c r="D51" s="612"/>
      <c r="E51" s="612"/>
      <c r="F51" s="612"/>
      <c r="G51" s="613"/>
      <c r="H51" s="614"/>
      <c r="I51" s="409"/>
    </row>
    <row r="52" spans="2:15" ht="18" customHeight="1" x14ac:dyDescent="0.2">
      <c r="B52" s="691"/>
      <c r="C52" s="692"/>
      <c r="D52" s="692"/>
      <c r="E52" s="692"/>
      <c r="F52" s="692"/>
      <c r="G52" s="693"/>
      <c r="H52" s="614"/>
      <c r="I52" s="409"/>
    </row>
    <row r="53" spans="2:15" ht="15" customHeight="1" x14ac:dyDescent="0.2">
      <c r="B53" s="691"/>
      <c r="C53" s="692"/>
      <c r="D53" s="692"/>
      <c r="E53" s="692"/>
      <c r="F53" s="692"/>
      <c r="G53" s="693"/>
      <c r="H53" s="614"/>
      <c r="I53" s="409"/>
    </row>
    <row r="54" spans="2:15" ht="15" customHeight="1" x14ac:dyDescent="0.2">
      <c r="B54" s="691"/>
      <c r="C54" s="692"/>
      <c r="D54" s="692"/>
      <c r="E54" s="692"/>
      <c r="F54" s="692"/>
      <c r="G54" s="693"/>
      <c r="H54" s="614"/>
      <c r="I54" s="409"/>
    </row>
    <row r="55" spans="2:15" s="415" customFormat="1" ht="15" customHeight="1" thickBot="1" x14ac:dyDescent="0.25">
      <c r="B55" s="694"/>
      <c r="C55" s="695"/>
      <c r="D55" s="695"/>
      <c r="E55" s="695"/>
      <c r="F55" s="695"/>
      <c r="G55" s="696"/>
      <c r="H55" s="614"/>
      <c r="I55" s="409"/>
      <c r="O55" s="398"/>
    </row>
    <row r="56" spans="2:15" s="415" customFormat="1" x14ac:dyDescent="0.2">
      <c r="E56" s="615"/>
      <c r="F56" s="616"/>
      <c r="G56" s="616"/>
      <c r="H56" s="614"/>
      <c r="I56" s="409"/>
      <c r="N56" s="398"/>
      <c r="O56" s="398"/>
    </row>
    <row r="57" spans="2:15" s="415" customFormat="1" x14ac:dyDescent="0.2">
      <c r="E57" s="615"/>
      <c r="F57" s="616"/>
      <c r="G57" s="616"/>
      <c r="H57" s="614"/>
      <c r="I57" s="409"/>
      <c r="N57" s="398"/>
      <c r="O57" s="398"/>
    </row>
    <row r="58" spans="2:15" s="415" customFormat="1" x14ac:dyDescent="0.2">
      <c r="E58" s="615"/>
      <c r="F58" s="616"/>
      <c r="G58" s="616"/>
      <c r="H58" s="614"/>
      <c r="I58" s="409"/>
      <c r="N58" s="398"/>
      <c r="O58" s="398"/>
    </row>
    <row r="59" spans="2:15" s="415" customFormat="1" x14ac:dyDescent="0.2">
      <c r="E59" s="615"/>
      <c r="F59" s="616"/>
      <c r="G59" s="616"/>
      <c r="H59" s="614"/>
      <c r="I59" s="409"/>
      <c r="N59" s="398"/>
      <c r="O59" s="398"/>
    </row>
    <row r="60" spans="2:15" s="415" customFormat="1" x14ac:dyDescent="0.2">
      <c r="E60" s="615"/>
      <c r="F60" s="616"/>
      <c r="G60" s="616"/>
      <c r="H60" s="614"/>
      <c r="I60" s="409"/>
      <c r="N60" s="398"/>
      <c r="O60" s="398"/>
    </row>
    <row r="61" spans="2:15" s="617" customFormat="1" x14ac:dyDescent="0.2">
      <c r="C61" s="415"/>
      <c r="D61" s="415"/>
      <c r="E61" s="618"/>
      <c r="F61" s="619"/>
      <c r="G61" s="619"/>
      <c r="I61" s="415"/>
      <c r="J61" s="415"/>
      <c r="K61" s="415"/>
      <c r="M61" s="415"/>
      <c r="N61" s="398"/>
      <c r="O61" s="398"/>
    </row>
    <row r="62" spans="2:15" s="415" customFormat="1" x14ac:dyDescent="0.2">
      <c r="E62" s="618"/>
      <c r="F62" s="619"/>
      <c r="G62" s="619"/>
      <c r="H62" s="617"/>
      <c r="N62" s="398"/>
    </row>
    <row r="63" spans="2:15" s="415" customFormat="1" x14ac:dyDescent="0.2">
      <c r="E63" s="618"/>
      <c r="F63" s="619"/>
      <c r="G63" s="619"/>
      <c r="H63" s="617"/>
    </row>
    <row r="64" spans="2:15" s="415" customFormat="1" x14ac:dyDescent="0.2">
      <c r="E64" s="620"/>
      <c r="F64" s="617"/>
      <c r="G64" s="617"/>
      <c r="H64" s="617"/>
    </row>
    <row r="65" s="415" customFormat="1" x14ac:dyDescent="0.2"/>
    <row r="66" s="415" customFormat="1" x14ac:dyDescent="0.2"/>
    <row r="67" s="415" customFormat="1" x14ac:dyDescent="0.2"/>
    <row r="68" s="415" customFormat="1" x14ac:dyDescent="0.2"/>
  </sheetData>
  <sheetProtection algorithmName="SHA-512" hashValue="3lHXNu745VjLNKUEl/yVLNd8Ad7f4uWqYmoa36/hp6mgpWvyUEA+HCdn8D4vLIvPG6dPAvamAdJYKZxgaUxEdw==" saltValue="wrQIyKvV3s+c/4bq1/KYDA==" spinCount="100000" sheet="1" objects="1" scenarios="1"/>
  <mergeCells count="15">
    <mergeCell ref="B52:G55"/>
    <mergeCell ref="H12:I12"/>
    <mergeCell ref="G12:G13"/>
    <mergeCell ref="F12:F13"/>
    <mergeCell ref="B49:C49"/>
    <mergeCell ref="B12:B13"/>
    <mergeCell ref="C12:C13"/>
    <mergeCell ref="D12:D13"/>
    <mergeCell ref="E12:E13"/>
    <mergeCell ref="C38:C44"/>
    <mergeCell ref="C31:C33"/>
    <mergeCell ref="C45:C47"/>
    <mergeCell ref="C14:C16"/>
    <mergeCell ref="C20:C23"/>
    <mergeCell ref="C34:C37"/>
  </mergeCells>
  <phoneticPr fontId="100" type="noConversion"/>
  <pageMargins left="0.7" right="0.7" top="0.78740157499999996" bottom="0.78740157499999996" header="0.3" footer="0.3"/>
  <pageSetup paperSize="9" scale="48" orientation="landscape" r:id="rId1"/>
  <headerFooter>
    <oddFooter>&amp;C&amp;"Helvetica,Standard"Netzwerk Pilotbetriebe - Tierwohl-Tool Milchvieh&amp;R&amp;"Helvetica,Standard"Ergebnis-Tabelle - Seite 6</oddFooter>
  </headerFooter>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Hinweise</vt:lpstr>
      <vt:lpstr>Betriebsübersicht</vt:lpstr>
      <vt:lpstr>1. Eingabe TIERBEURTEILUNG</vt:lpstr>
      <vt:lpstr>1.a Erfassung BCS</vt:lpstr>
      <vt:lpstr>1.b Erfassung TIERBEURTEILUNG</vt:lpstr>
      <vt:lpstr>2. Eingabe HALTUNG</vt:lpstr>
      <vt:lpstr>3. Eingabe MLP</vt:lpstr>
      <vt:lpstr>4.1 Ergebnis-Diagramm</vt:lpstr>
      <vt:lpstr>4.2 Ergebnis-Tabelle</vt:lpstr>
      <vt:lpstr>hintergrunddaten</vt:lpstr>
      <vt:lpstr>BCS</vt:lpstr>
      <vt:lpstr>'1. Eingabe TIERBEURTEILUNG'!Druckbereich</vt:lpstr>
      <vt:lpstr>'1.a Erfassung BCS'!Druckbereich</vt:lpstr>
      <vt:lpstr>'1.b Erfassung TIERBEURTEILUNG'!Druckbereich</vt:lpstr>
      <vt:lpstr>'2. Eingabe HALTUNG'!Druckbereich</vt:lpstr>
      <vt:lpstr>'3. Eingabe MLP'!Druckbereich</vt:lpstr>
      <vt:lpstr>'4.1 Ergebnis-Diagramm'!Druckbereich</vt:lpstr>
      <vt:lpstr>'4.2 Ergebnis-Tabelle'!Druckbereich</vt:lpstr>
      <vt:lpstr>Betriebsübersicht!Druckbereich</vt:lpstr>
      <vt:lpstr>Hinweise!Druckbereich</vt:lpstr>
      <vt:lpstr>Betriebsübersicht!KTBL1</vt:lpstr>
      <vt:lpstr>KTBL1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Seith</dc:creator>
  <cp:lastModifiedBy>Johanna Krähling</cp:lastModifiedBy>
  <cp:lastPrinted>2021-02-16T09:23:06Z</cp:lastPrinted>
  <dcterms:created xsi:type="dcterms:W3CDTF">2016-04-05T07:17:57Z</dcterms:created>
  <dcterms:modified xsi:type="dcterms:W3CDTF">2021-03-05T15:34:40Z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5d40bc59-12be-4b1b-9f00-60a6f24c36a7</vt:lpwstr>
  </property>
</Properties>
</file>